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Q:\Jaroslav Švojgr\New folder\"/>
    </mc:Choice>
  </mc:AlternateContent>
  <bookViews>
    <workbookView xWindow="0" yWindow="0" windowWidth="0" windowHeight="0"/>
  </bookViews>
  <sheets>
    <sheet name="Rekapitulace stavby" sheetId="1" r:id="rId1"/>
    <sheet name="SO 101 - Polní cesta HC15" sheetId="2" r:id="rId2"/>
    <sheet name="SO 801 - Doprovodná zeleň" sheetId="3" r:id="rId3"/>
    <sheet name="SO 801.1 - Následná péče ..." sheetId="4" r:id="rId4"/>
    <sheet name="SO 801.2 - Následná péče ..." sheetId="5" r:id="rId5"/>
    <sheet name="SO 801.3 - Následná péče ..." sheetId="6" r:id="rId6"/>
    <sheet name="VRN - Vedlejší rozpočtové...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 101 - Polní cesta HC15'!$C$86:$K$297</definedName>
    <definedName name="_xlnm.Print_Area" localSheetId="1">'SO 101 - Polní cesta HC15'!$C$4:$J$39,'SO 101 - Polní cesta HC15'!$C$45:$J$68,'SO 101 - Polní cesta HC15'!$C$74:$K$297</definedName>
    <definedName name="_xlnm.Print_Titles" localSheetId="1">'SO 101 - Polní cesta HC15'!$86:$86</definedName>
    <definedName name="_xlnm._FilterDatabase" localSheetId="2" hidden="1">'SO 801 - Doprovodná zeleň'!$C$81:$K$144</definedName>
    <definedName name="_xlnm.Print_Area" localSheetId="2">'SO 801 - Doprovodná zeleň'!$C$4:$J$39,'SO 801 - Doprovodná zeleň'!$C$45:$J$63,'SO 801 - Doprovodná zeleň'!$C$69:$K$144</definedName>
    <definedName name="_xlnm.Print_Titles" localSheetId="2">'SO 801 - Doprovodná zeleň'!$81:$81</definedName>
    <definedName name="_xlnm._FilterDatabase" localSheetId="3" hidden="1">'SO 801.1 - Následná péče ...'!$C$80:$K$102</definedName>
    <definedName name="_xlnm.Print_Area" localSheetId="3">'SO 801.1 - Následná péče ...'!$C$4:$J$39,'SO 801.1 - Následná péče ...'!$C$45:$J$62,'SO 801.1 - Následná péče ...'!$C$68:$K$102</definedName>
    <definedName name="_xlnm.Print_Titles" localSheetId="3">'SO 801.1 - Následná péče ...'!$80:$80</definedName>
    <definedName name="_xlnm._FilterDatabase" localSheetId="4" hidden="1">'SO 801.2 - Následná péče ...'!$C$80:$K$102</definedName>
    <definedName name="_xlnm.Print_Area" localSheetId="4">'SO 801.2 - Následná péče ...'!$C$4:$J$39,'SO 801.2 - Následná péče ...'!$C$45:$J$62,'SO 801.2 - Následná péče ...'!$C$68:$K$102</definedName>
    <definedName name="_xlnm.Print_Titles" localSheetId="4">'SO 801.2 - Následná péče ...'!$80:$80</definedName>
    <definedName name="_xlnm._FilterDatabase" localSheetId="5" hidden="1">'SO 801.3 - Následná péče ...'!$C$80:$K$107</definedName>
    <definedName name="_xlnm.Print_Area" localSheetId="5">'SO 801.3 - Následná péče ...'!$C$4:$J$39,'SO 801.3 - Následná péče ...'!$C$45:$J$62,'SO 801.3 - Následná péče ...'!$C$68:$K$107</definedName>
    <definedName name="_xlnm.Print_Titles" localSheetId="5">'SO 801.3 - Následná péče ...'!$80:$80</definedName>
    <definedName name="_xlnm._FilterDatabase" localSheetId="6" hidden="1">'VRN - Vedlejší rozpočtové...'!$C$84:$K$136</definedName>
    <definedName name="_xlnm.Print_Area" localSheetId="6">'VRN - Vedlejší rozpočtové...'!$C$4:$J$39,'VRN - Vedlejší rozpočtové...'!$C$45:$J$66,'VRN - Vedlejší rozpočtové...'!$C$72:$K$136</definedName>
    <definedName name="_xlnm.Print_Titles" localSheetId="6">'VRN - Vedlejší rozpočtové...'!$84:$84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133"/>
  <c r="BH133"/>
  <c r="BG133"/>
  <c r="BF133"/>
  <c r="T133"/>
  <c r="R133"/>
  <c r="P133"/>
  <c r="BI129"/>
  <c r="BH129"/>
  <c r="BG129"/>
  <c r="BF129"/>
  <c r="T129"/>
  <c r="R129"/>
  <c r="P129"/>
  <c r="BI124"/>
  <c r="BH124"/>
  <c r="BG124"/>
  <c r="BF124"/>
  <c r="T124"/>
  <c r="T123"/>
  <c r="R124"/>
  <c r="R123"/>
  <c r="P124"/>
  <c r="P123"/>
  <c r="BI119"/>
  <c r="BH119"/>
  <c r="BG119"/>
  <c r="BF119"/>
  <c r="T119"/>
  <c r="R119"/>
  <c r="P119"/>
  <c r="BI114"/>
  <c r="BH114"/>
  <c r="BG114"/>
  <c r="BF114"/>
  <c r="T114"/>
  <c r="R114"/>
  <c r="P114"/>
  <c r="BI110"/>
  <c r="BH110"/>
  <c r="BG110"/>
  <c r="BF110"/>
  <c r="T110"/>
  <c r="T109"/>
  <c r="R110"/>
  <c r="R109"/>
  <c r="P110"/>
  <c r="P109"/>
  <c r="BI106"/>
  <c r="BH106"/>
  <c r="BG106"/>
  <c r="BF106"/>
  <c r="T106"/>
  <c r="R106"/>
  <c r="P106"/>
  <c r="BI102"/>
  <c r="BH102"/>
  <c r="BG102"/>
  <c r="BF102"/>
  <c r="T102"/>
  <c r="R102"/>
  <c r="P102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6" r="J37"/>
  <c r="J36"/>
  <c i="1" r="AY59"/>
  <c i="6" r="J35"/>
  <c i="1" r="AX59"/>
  <c i="6" r="BI104"/>
  <c r="BH104"/>
  <c r="BG104"/>
  <c r="BF104"/>
  <c r="T104"/>
  <c r="R104"/>
  <c r="P104"/>
  <c r="BI100"/>
  <c r="BH100"/>
  <c r="BG100"/>
  <c r="BF100"/>
  <c r="T100"/>
  <c r="R100"/>
  <c r="P100"/>
  <c r="BI98"/>
  <c r="BH98"/>
  <c r="BG98"/>
  <c r="BF98"/>
  <c r="T98"/>
  <c r="R98"/>
  <c r="P98"/>
  <c r="BI94"/>
  <c r="BH94"/>
  <c r="BG94"/>
  <c r="BF94"/>
  <c r="T94"/>
  <c r="R94"/>
  <c r="P94"/>
  <c r="BI91"/>
  <c r="BH91"/>
  <c r="BG91"/>
  <c r="BF91"/>
  <c r="T91"/>
  <c r="R91"/>
  <c r="P91"/>
  <c r="BI87"/>
  <c r="BH87"/>
  <c r="BG87"/>
  <c r="BF87"/>
  <c r="T87"/>
  <c r="R87"/>
  <c r="P87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52"/>
  <c r="E7"/>
  <c r="E71"/>
  <c i="5" r="J37"/>
  <c r="J36"/>
  <c i="1" r="AY58"/>
  <c i="5" r="J35"/>
  <c i="1" r="AX58"/>
  <c i="5"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48"/>
  <c i="4" r="J37"/>
  <c r="J36"/>
  <c i="1" r="AY57"/>
  <c i="4" r="J35"/>
  <c i="1" r="AX57"/>
  <c i="4"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55"/>
  <c r="J17"/>
  <c r="J12"/>
  <c r="J75"/>
  <c r="E7"/>
  <c r="E48"/>
  <c i="3" r="J37"/>
  <c r="J36"/>
  <c i="1" r="AY56"/>
  <c i="3" r="J35"/>
  <c i="1" r="AX56"/>
  <c i="3"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48"/>
  <c i="2" r="J37"/>
  <c r="J36"/>
  <c i="1" r="AY55"/>
  <c i="2" r="J35"/>
  <c i="1" r="AX55"/>
  <c i="2" r="BI295"/>
  <c r="BH295"/>
  <c r="BG295"/>
  <c r="BF295"/>
  <c r="T295"/>
  <c r="R295"/>
  <c r="P295"/>
  <c r="BI292"/>
  <c r="BH292"/>
  <c r="BG292"/>
  <c r="BF292"/>
  <c r="T292"/>
  <c r="R292"/>
  <c r="P292"/>
  <c r="BI288"/>
  <c r="BH288"/>
  <c r="BG288"/>
  <c r="BF288"/>
  <c r="T288"/>
  <c r="R288"/>
  <c r="P288"/>
  <c r="BI282"/>
  <c r="BH282"/>
  <c r="BG282"/>
  <c r="BF282"/>
  <c r="T282"/>
  <c r="R282"/>
  <c r="P282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3"/>
  <c r="BH263"/>
  <c r="BG263"/>
  <c r="BF263"/>
  <c r="T263"/>
  <c r="R263"/>
  <c r="P263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5"/>
  <c r="BH195"/>
  <c r="BG195"/>
  <c r="BF195"/>
  <c r="T195"/>
  <c r="R195"/>
  <c r="P195"/>
  <c r="BI190"/>
  <c r="BH190"/>
  <c r="BG190"/>
  <c r="BF190"/>
  <c r="T190"/>
  <c r="R190"/>
  <c r="P190"/>
  <c r="BI185"/>
  <c r="BH185"/>
  <c r="BG185"/>
  <c r="BF185"/>
  <c r="T185"/>
  <c r="R185"/>
  <c r="P185"/>
  <c r="BI181"/>
  <c r="BH181"/>
  <c r="BG181"/>
  <c r="BF181"/>
  <c r="T181"/>
  <c r="R181"/>
  <c r="P181"/>
  <c r="BI175"/>
  <c r="BH175"/>
  <c r="BG175"/>
  <c r="BF175"/>
  <c r="T175"/>
  <c r="R175"/>
  <c r="P175"/>
  <c r="BI170"/>
  <c r="BH170"/>
  <c r="BG170"/>
  <c r="BF170"/>
  <c r="T170"/>
  <c r="R170"/>
  <c r="P170"/>
  <c r="BI166"/>
  <c r="BH166"/>
  <c r="BG166"/>
  <c r="BF166"/>
  <c r="T166"/>
  <c r="R166"/>
  <c r="P166"/>
  <c r="BI160"/>
  <c r="BH160"/>
  <c r="BG160"/>
  <c r="BF160"/>
  <c r="T160"/>
  <c r="R160"/>
  <c r="P160"/>
  <c r="BI157"/>
  <c r="BH157"/>
  <c r="BG157"/>
  <c r="BF157"/>
  <c r="T157"/>
  <c r="R157"/>
  <c r="P157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27"/>
  <c r="BH127"/>
  <c r="BG127"/>
  <c r="BF127"/>
  <c r="T127"/>
  <c r="R127"/>
  <c r="P127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52"/>
  <c r="E7"/>
  <c r="E48"/>
  <c i="1" r="L50"/>
  <c r="AM50"/>
  <c r="AM49"/>
  <c r="L49"/>
  <c r="AM47"/>
  <c r="L47"/>
  <c r="L45"/>
  <c r="L44"/>
  <c i="2" r="BK261"/>
  <c r="BK214"/>
  <c r="BK175"/>
  <c r="J148"/>
  <c r="J121"/>
  <c r="BK292"/>
  <c r="BK274"/>
  <c r="J266"/>
  <c r="J244"/>
  <c r="J241"/>
  <c r="J232"/>
  <c r="J199"/>
  <c r="J117"/>
  <c r="BK93"/>
  <c r="J105"/>
  <c r="J211"/>
  <c r="BK148"/>
  <c i="3" r="J140"/>
  <c r="BK115"/>
  <c r="BK98"/>
  <c r="BK125"/>
  <c r="J85"/>
  <c r="J132"/>
  <c r="J122"/>
  <c r="J106"/>
  <c r="J88"/>
  <c r="BK88"/>
  <c i="4" r="BK95"/>
  <c r="BK91"/>
  <c i="5" r="J91"/>
  <c r="BK84"/>
  <c i="6" r="BK98"/>
  <c r="J84"/>
  <c i="7" r="BK88"/>
  <c r="J99"/>
  <c r="BK133"/>
  <c r="BK124"/>
  <c r="J91"/>
  <c i="2" r="J93"/>
  <c r="BK278"/>
  <c r="J252"/>
  <c r="J195"/>
  <c r="J166"/>
  <c r="BK105"/>
  <c r="BK205"/>
  <c r="J142"/>
  <c i="3" r="BK136"/>
  <c i="2" r="J224"/>
  <c r="BK209"/>
  <c r="J111"/>
  <c r="J295"/>
  <c r="J278"/>
  <c r="BK266"/>
  <c r="BK263"/>
  <c r="BK249"/>
  <c r="J238"/>
  <c r="J235"/>
  <c r="J209"/>
  <c r="BK190"/>
  <c r="BK185"/>
  <c r="J170"/>
  <c r="BK157"/>
  <c r="BK114"/>
  <c r="J102"/>
  <c i="1" r="AS54"/>
  <c i="2" r="J114"/>
  <c i="3" r="BK109"/>
  <c r="BK96"/>
  <c r="J118"/>
  <c r="J128"/>
  <c r="BK118"/>
  <c r="J96"/>
  <c r="J94"/>
  <c i="4" r="J95"/>
  <c r="BK84"/>
  <c i="5" r="BK88"/>
  <c r="J88"/>
  <c i="6" r="BK94"/>
  <c r="J94"/>
  <c r="J100"/>
  <c r="J91"/>
  <c i="7" r="BK91"/>
  <c r="J133"/>
  <c r="J124"/>
  <c r="BK110"/>
  <c r="J102"/>
  <c r="J110"/>
  <c r="BK99"/>
  <c r="BK129"/>
  <c r="BK119"/>
  <c r="BK95"/>
  <c r="J88"/>
  <c i="4" r="J84"/>
  <c i="5" r="BK95"/>
  <c i="6" r="BK104"/>
  <c r="BK84"/>
  <c i="7" r="BK114"/>
  <c r="J119"/>
  <c r="J95"/>
  <c r="BK102"/>
  <c i="2" r="BK221"/>
  <c r="BK288"/>
  <c r="J258"/>
  <c r="BK211"/>
  <c r="BK99"/>
  <c r="BK195"/>
  <c i="6" r="J104"/>
  <c i="7" r="J106"/>
  <c i="2" r="J185"/>
  <c r="J261"/>
  <c r="BK142"/>
  <c r="J249"/>
  <c r="BK134"/>
  <c r="J282"/>
  <c r="BK255"/>
  <c r="BK224"/>
  <c r="J181"/>
  <c r="J127"/>
  <c r="J90"/>
  <c r="BK151"/>
  <c i="3" r="BK128"/>
  <c r="BK140"/>
  <c r="J109"/>
  <c i="4" r="J99"/>
  <c i="5" r="BK99"/>
  <c i="6" r="BK100"/>
  <c r="J87"/>
  <c r="J98"/>
  <c i="2" r="BK138"/>
  <c r="BK232"/>
  <c r="BK90"/>
  <c i="3" r="BK91"/>
  <c i="2" r="J160"/>
  <c i="3" r="J98"/>
  <c i="2" r="J228"/>
  <c r="J202"/>
  <c r="J151"/>
  <c r="BK127"/>
  <c r="BK295"/>
  <c r="BK282"/>
  <c r="BK270"/>
  <c r="J263"/>
  <c r="BK252"/>
  <c r="BK235"/>
  <c r="J221"/>
  <c r="J205"/>
  <c r="J134"/>
  <c r="J108"/>
  <c r="BK117"/>
  <c r="J96"/>
  <c r="BK166"/>
  <c r="BK102"/>
  <c i="3" r="BK132"/>
  <c r="BK106"/>
  <c r="BK94"/>
  <c r="J91"/>
  <c r="J143"/>
  <c r="J125"/>
  <c r="BK112"/>
  <c r="J101"/>
  <c r="J112"/>
  <c i="4" r="BK99"/>
  <c r="BK88"/>
  <c i="5" r="BK91"/>
  <c r="J99"/>
  <c i="6" r="BK91"/>
  <c r="BK87"/>
  <c i="7" r="J129"/>
  <c r="BK106"/>
  <c r="J114"/>
  <c i="2" r="BK244"/>
  <c r="J292"/>
  <c r="J270"/>
  <c r="BK238"/>
  <c r="J214"/>
  <c r="J175"/>
  <c r="BK121"/>
  <c r="BK108"/>
  <c r="J157"/>
  <c i="3" r="BK103"/>
  <c i="2" r="J217"/>
  <c r="J190"/>
  <c r="J145"/>
  <c r="J99"/>
  <c r="J288"/>
  <c r="J274"/>
  <c r="BK258"/>
  <c r="J255"/>
  <c r="BK241"/>
  <c r="BK228"/>
  <c r="BK217"/>
  <c r="BK202"/>
  <c r="BK170"/>
  <c r="BK160"/>
  <c r="J138"/>
  <c r="BK111"/>
  <c r="BK96"/>
  <c r="BK199"/>
  <c r="BK181"/>
  <c r="BK145"/>
  <c i="3" r="BK143"/>
  <c r="J136"/>
  <c r="BK101"/>
  <c r="BK85"/>
  <c r="BK122"/>
  <c r="J103"/>
  <c r="J115"/>
  <c i="4" r="J88"/>
  <c r="J91"/>
  <c i="5" r="J95"/>
  <c r="J84"/>
  <c i="7" l="1" r="R128"/>
  <c i="2" r="BK204"/>
  <c r="J204"/>
  <c r="J63"/>
  <c r="T204"/>
  <c r="BK248"/>
  <c r="J248"/>
  <c r="J65"/>
  <c r="P269"/>
  <c r="BK291"/>
  <c r="J291"/>
  <c r="J67"/>
  <c i="3" r="P84"/>
  <c r="P83"/>
  <c r="P82"/>
  <c i="1" r="AU56"/>
  <c i="3" r="P139"/>
  <c i="4" r="P83"/>
  <c r="P82"/>
  <c r="P81"/>
  <c i="1" r="AU57"/>
  <c i="5" r="P83"/>
  <c r="P82"/>
  <c r="P81"/>
  <c i="1" r="AU58"/>
  <c i="6" r="R83"/>
  <c r="R82"/>
  <c r="R81"/>
  <c i="7" r="R87"/>
  <c i="2" r="P189"/>
  <c r="P89"/>
  <c r="T189"/>
  <c r="T89"/>
  <c r="R204"/>
  <c r="P216"/>
  <c r="T216"/>
  <c r="R248"/>
  <c r="BK269"/>
  <c r="J269"/>
  <c r="J66"/>
  <c r="R269"/>
  <c r="P291"/>
  <c r="T291"/>
  <c i="3" r="BK84"/>
  <c r="J84"/>
  <c r="J61"/>
  <c r="T84"/>
  <c r="R139"/>
  <c i="4" r="BK83"/>
  <c r="J83"/>
  <c r="J61"/>
  <c r="T83"/>
  <c r="T82"/>
  <c r="T81"/>
  <c i="5" r="BK83"/>
  <c r="J83"/>
  <c r="J61"/>
  <c r="T83"/>
  <c r="T82"/>
  <c r="T81"/>
  <c i="6" r="T83"/>
  <c r="T82"/>
  <c r="T81"/>
  <c i="7" r="P87"/>
  <c r="R113"/>
  <c r="P128"/>
  <c i="2" r="BK189"/>
  <c r="J189"/>
  <c r="J62"/>
  <c r="R189"/>
  <c r="R89"/>
  <c r="P204"/>
  <c r="BK216"/>
  <c r="J216"/>
  <c r="J64"/>
  <c r="R216"/>
  <c r="P248"/>
  <c r="T248"/>
  <c r="T269"/>
  <c r="R291"/>
  <c i="3" r="R84"/>
  <c r="R83"/>
  <c r="R82"/>
  <c r="BK139"/>
  <c r="J139"/>
  <c r="J62"/>
  <c r="T139"/>
  <c i="4" r="R83"/>
  <c r="R82"/>
  <c r="R81"/>
  <c i="5" r="R83"/>
  <c r="R82"/>
  <c r="R81"/>
  <c i="6" r="BK83"/>
  <c r="BK82"/>
  <c r="J82"/>
  <c r="J60"/>
  <c r="P83"/>
  <c r="P82"/>
  <c r="P81"/>
  <c i="1" r="AU59"/>
  <c i="7" r="BK87"/>
  <c r="J87"/>
  <c r="J61"/>
  <c r="T87"/>
  <c r="BK113"/>
  <c r="J113"/>
  <c r="J63"/>
  <c r="P113"/>
  <c r="T113"/>
  <c r="BK128"/>
  <c r="J128"/>
  <c r="J65"/>
  <c r="T128"/>
  <c r="BK109"/>
  <c r="J109"/>
  <c r="J62"/>
  <c r="BK123"/>
  <c r="J123"/>
  <c r="J64"/>
  <c r="J52"/>
  <c r="F55"/>
  <c r="BE91"/>
  <c r="BE119"/>
  <c i="6" r="J83"/>
  <c r="J61"/>
  <c i="7" r="E48"/>
  <c r="BE95"/>
  <c r="BE114"/>
  <c r="BE124"/>
  <c r="BE129"/>
  <c i="6" r="BK81"/>
  <c r="J81"/>
  <c r="J59"/>
  <c i="7" r="BE88"/>
  <c r="BE99"/>
  <c r="BE106"/>
  <c r="BE102"/>
  <c r="BE110"/>
  <c r="BE133"/>
  <c i="6" r="E48"/>
  <c r="F55"/>
  <c r="J75"/>
  <c r="BE94"/>
  <c r="BE84"/>
  <c r="BE87"/>
  <c r="BE91"/>
  <c r="BE98"/>
  <c r="BE100"/>
  <c r="BE104"/>
  <c i="5" r="J52"/>
  <c r="E71"/>
  <c r="F55"/>
  <c r="BE88"/>
  <c r="BE91"/>
  <c r="BE95"/>
  <c r="BE84"/>
  <c r="BE99"/>
  <c i="3" r="BK83"/>
  <c r="J83"/>
  <c r="J60"/>
  <c i="4" r="E71"/>
  <c r="F78"/>
  <c r="BE84"/>
  <c r="BE95"/>
  <c r="BE99"/>
  <c r="J52"/>
  <c r="BE88"/>
  <c r="BE91"/>
  <c i="3" r="J52"/>
  <c r="E72"/>
  <c r="BE85"/>
  <c r="BE91"/>
  <c r="BE98"/>
  <c r="BE109"/>
  <c r="BE118"/>
  <c r="F55"/>
  <c r="BE96"/>
  <c r="BE103"/>
  <c r="BE122"/>
  <c r="BE125"/>
  <c r="BE112"/>
  <c r="BE115"/>
  <c r="BE88"/>
  <c r="BE94"/>
  <c r="BE101"/>
  <c r="BE106"/>
  <c r="BE128"/>
  <c r="BE132"/>
  <c r="BE136"/>
  <c r="BE140"/>
  <c r="BE143"/>
  <c i="2" r="E77"/>
  <c r="BE108"/>
  <c r="BE111"/>
  <c r="BE127"/>
  <c r="BE134"/>
  <c r="BE170"/>
  <c r="BE214"/>
  <c r="J81"/>
  <c r="BE93"/>
  <c r="BE121"/>
  <c r="BE90"/>
  <c r="BE99"/>
  <c r="BE105"/>
  <c r="BE117"/>
  <c r="BE138"/>
  <c r="BE145"/>
  <c r="BE151"/>
  <c r="BE175"/>
  <c r="BE181"/>
  <c r="BE185"/>
  <c r="BE199"/>
  <c r="BE202"/>
  <c r="BE205"/>
  <c r="BE209"/>
  <c r="BE211"/>
  <c r="BE217"/>
  <c r="BE221"/>
  <c r="BE224"/>
  <c r="BE232"/>
  <c r="BE235"/>
  <c r="BE241"/>
  <c r="BE244"/>
  <c r="BE249"/>
  <c r="BE255"/>
  <c r="BE258"/>
  <c r="BE261"/>
  <c r="BE266"/>
  <c r="BE270"/>
  <c r="BE274"/>
  <c r="BE278"/>
  <c r="BE282"/>
  <c r="BE288"/>
  <c r="BE292"/>
  <c r="BE295"/>
  <c r="F55"/>
  <c r="BE96"/>
  <c r="BE102"/>
  <c r="BE114"/>
  <c r="BE142"/>
  <c r="BE148"/>
  <c r="BE157"/>
  <c r="BE160"/>
  <c r="BE166"/>
  <c r="BE190"/>
  <c r="BE195"/>
  <c r="BE228"/>
  <c r="BE238"/>
  <c r="BE252"/>
  <c r="BE263"/>
  <c r="F36"/>
  <c i="1" r="BC55"/>
  <c i="2" r="F35"/>
  <c i="1" r="BB55"/>
  <c i="7" r="F36"/>
  <c i="1" r="BC60"/>
  <c i="4" r="J34"/>
  <c i="1" r="AW57"/>
  <c i="6" r="F36"/>
  <c i="1" r="BC59"/>
  <c i="5" r="F37"/>
  <c i="1" r="BD58"/>
  <c i="3" r="F35"/>
  <c i="1" r="BB56"/>
  <c i="4" r="F35"/>
  <c i="1" r="BB57"/>
  <c i="4" r="F37"/>
  <c i="1" r="BD57"/>
  <c i="5" r="F36"/>
  <c i="1" r="BC58"/>
  <c i="7" r="F35"/>
  <c i="1" r="BB60"/>
  <c i="2" r="F37"/>
  <c i="1" r="BD55"/>
  <c i="4" r="F36"/>
  <c i="1" r="BC57"/>
  <c i="5" r="F34"/>
  <c i="1" r="BA58"/>
  <c i="6" r="F34"/>
  <c i="1" r="BA59"/>
  <c i="7" r="F34"/>
  <c i="1" r="BA60"/>
  <c i="2" r="J34"/>
  <c i="1" r="AW55"/>
  <c i="6" r="F37"/>
  <c i="1" r="BD59"/>
  <c i="3" r="F34"/>
  <c i="1" r="BA56"/>
  <c i="4" r="F34"/>
  <c i="1" r="BA57"/>
  <c i="5" r="F35"/>
  <c i="1" r="BB58"/>
  <c i="6" r="F35"/>
  <c i="1" r="BB59"/>
  <c i="7" r="F37"/>
  <c i="1" r="BD60"/>
  <c i="3" r="J34"/>
  <c i="1" r="AW56"/>
  <c i="3" r="F36"/>
  <c i="1" r="BC56"/>
  <c i="5" r="J34"/>
  <c i="1" r="AW58"/>
  <c i="6" r="J34"/>
  <c i="1" r="AW59"/>
  <c i="2" r="F34"/>
  <c i="1" r="BA55"/>
  <c i="3" r="F37"/>
  <c i="1" r="BD56"/>
  <c i="7" r="J34"/>
  <c i="1" r="AW60"/>
  <c i="2" l="1" r="T88"/>
  <c r="T87"/>
  <c r="P88"/>
  <c r="P87"/>
  <c i="1" r="AU55"/>
  <c i="2" r="BK89"/>
  <c r="J89"/>
  <c r="J61"/>
  <c i="7" r="R86"/>
  <c r="R85"/>
  <c i="3" r="T83"/>
  <c r="T82"/>
  <c i="7" r="T86"/>
  <c r="T85"/>
  <c r="P86"/>
  <c r="P85"/>
  <c i="1" r="AU60"/>
  <c i="2" r="R88"/>
  <c r="R87"/>
  <c i="4" r="BK82"/>
  <c r="J82"/>
  <c r="J60"/>
  <c i="5" r="BK82"/>
  <c r="J82"/>
  <c r="J60"/>
  <c i="7" r="BK86"/>
  <c r="J86"/>
  <c r="J60"/>
  <c i="3" r="BK82"/>
  <c r="J82"/>
  <c r="J59"/>
  <c i="1" r="AU54"/>
  <c i="3" r="F33"/>
  <c i="1" r="AZ56"/>
  <c i="6" r="J33"/>
  <c i="1" r="AV59"/>
  <c r="AT59"/>
  <c i="3" r="J33"/>
  <c i="1" r="AV56"/>
  <c r="AT56"/>
  <c i="6" r="J30"/>
  <c i="1" r="AG59"/>
  <c i="2" r="J33"/>
  <c i="1" r="AV55"/>
  <c r="AT55"/>
  <c i="4" r="J33"/>
  <c i="1" r="AV57"/>
  <c r="AT57"/>
  <c r="BA54"/>
  <c r="AW54"/>
  <c r="AK30"/>
  <c r="BD54"/>
  <c r="W33"/>
  <c i="5" r="J33"/>
  <c i="1" r="AV58"/>
  <c r="AT58"/>
  <c i="4" r="F33"/>
  <c i="1" r="AZ57"/>
  <c i="5" r="F33"/>
  <c i="1" r="AZ58"/>
  <c r="BC54"/>
  <c r="W32"/>
  <c i="2" r="F33"/>
  <c i="1" r="AZ55"/>
  <c i="7" r="J33"/>
  <c i="1" r="AV60"/>
  <c r="AT60"/>
  <c i="6" r="F33"/>
  <c i="1" r="AZ59"/>
  <c r="BB54"/>
  <c r="W31"/>
  <c i="7" r="F33"/>
  <c i="1" r="AZ60"/>
  <c i="2" l="1" r="BK88"/>
  <c r="J88"/>
  <c r="J60"/>
  <c i="4" r="BK81"/>
  <c r="J81"/>
  <c r="J59"/>
  <c i="5" r="BK81"/>
  <c r="J81"/>
  <c r="J59"/>
  <c i="7" r="BK85"/>
  <c r="J85"/>
  <c i="1" r="AN59"/>
  <c i="6" r="J39"/>
  <c i="1" r="AX54"/>
  <c i="7" r="J30"/>
  <c i="1" r="AG60"/>
  <c i="3" r="J30"/>
  <c i="1" r="AG56"/>
  <c r="AN56"/>
  <c r="AZ54"/>
  <c r="W29"/>
  <c r="AY54"/>
  <c r="W30"/>
  <c i="2" l="1" r="BK87"/>
  <c r="J87"/>
  <c r="J59"/>
  <c i="7" r="J39"/>
  <c r="J59"/>
  <c i="3" r="J39"/>
  <c i="1" r="AN60"/>
  <c i="5" r="J30"/>
  <c i="1" r="AG58"/>
  <c i="4" r="J30"/>
  <c i="1" r="AG57"/>
  <c r="AV54"/>
  <c r="AK29"/>
  <c i="5" l="1" r="J39"/>
  <c i="4" r="J39"/>
  <c i="1" r="AN58"/>
  <c r="AN57"/>
  <c i="2" r="J30"/>
  <c i="1" r="AG55"/>
  <c r="AN55"/>
  <c r="AT54"/>
  <c i="2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<sst xmlns="http://schemas.openxmlformats.org/spreadsheetml/2006/main">
  <si>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</si>
  <si>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</si>
  <si>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</si>
  <si>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</si>
  <si>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</si>
  <si>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{639747a4-3352-44fb-904c-948de054b311}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</si>
  <si>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</si>
  <si>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</si>
  <si>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</si>
  <si>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</si>
  <si>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</si>
  <si>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</si>
  <si>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</si>
  <si>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</si>
  <si>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147/2023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</si>
  <si>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</si>
  <si>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</si>
  <si>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HC15 k.ú. Strážnice u Mělníka</t>
  </si>
  <si>
    <t>KSO:</t>
  </si>
  <si>
    <t/>
  </si>
  <si>
    <t>CC-CZ:</t>
  </si>
  <si>
    <t>Místo:</t>
  </si>
  <si>
    <t>k.ú. Strážnice u Mělníka</t>
  </si>
  <si>
    <t>Datum:</t>
  </si>
  <si>
    <t>3.11.2023</t>
  </si>
  <si>
    <t>Zadavatel:</t>
  </si>
  <si>
    <t>IČ:</t>
  </si>
  <si>
    <t>1312774</t>
  </si>
  <si>
    <t>SPÚ-KPÚ pro Středočeský kraj, Pobočka Mělník</t>
  </si>
  <si>
    <t>DIČ:</t>
  </si>
  <si>
    <t>Uchazeč:</t>
  </si>
  <si>
    <t>Vyplň údaj</t>
  </si>
  <si>
    <t>Projektant:</t>
  </si>
  <si>
    <t>40527514</t>
  </si>
  <si>
    <t>Georeal spol.s.r.o.</t>
  </si>
  <si>
    <t>CZ40527514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</si>
  <si>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</si>
  <si>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</si>
  <si>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</si>
  <si>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</si>
  <si>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</si>
  <si>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</si>
  <si>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</si>
  <si>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</si>
  <si>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</si>
  <si>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</si>
  <si>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</si>
  <si>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</si>
  <si>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</si>
  <si>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</si>
  <si>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</si>
  <si>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</si>
  <si>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</si>
  <si>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</si>
  <si>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</si>
  <si>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</si>
  <si>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</si>
  <si>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</si>
  <si>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</si>
  <si>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</si>
  <si>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</si>
  <si>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</si>
  <si>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</si>
  <si>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</si>
  <si>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</si>
  <si>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</si>
  <si>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</si>
  <si>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</si>
  <si>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</si>
  <si>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</si>
  <si>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</si>
  <si>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</si>
  <si>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</si>
  <si>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</si>
  <si>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</si>
  <si>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</si>
  <si>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</si>
  <si>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</si>
  <si>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</si>
  <si>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</si>
  <si>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Polní cesta HC15</t>
  </si>
  <si>
    <t>STA</t>
  </si>
  <si>
    <t>1</t>
  </si>
  <si>
    <t>{d26bf4d1-18e0-4a40-8cc3-296b73b51e6f}</t>
  </si>
  <si>
    <t>2</t>
  </si>
  <si>
    <t>SO 801</t>
  </si>
  <si>
    <t>Doprovodná zeleň</t>
  </si>
  <si>
    <t>{cfbbc585-ea2f-4644-a9bd-e30430fcbd46}</t>
  </si>
  <si>
    <t>SO 801.1</t>
  </si>
  <si>
    <t>Následná péče o doprovodnou zeleň - 1. rok</t>
  </si>
  <si>
    <t>{a16bf691-f585-46ca-9150-b352b557a586}</t>
  </si>
  <si>
    <t>SO 801.2</t>
  </si>
  <si>
    <t>Následná péče o doprovodnou zeleň - 2. rok</t>
  </si>
  <si>
    <t>{a26a21fc-df7f-4c5c-aa67-6f68005d1a80}</t>
  </si>
  <si>
    <t>SO 801.3</t>
  </si>
  <si>
    <t>Následná péče o doprovodnou zeleň - 3. rok</t>
  </si>
  <si>
    <t>{873d6d5a-b5c7-49b9-991e-4602be6fd508}</t>
  </si>
  <si>
    <t>VRN</t>
  </si>
  <si>
    <t>Vedlejší rozpočtové náklady</t>
  </si>
  <si>
    <t>{12e1ad6c-2682-40e7-8f90-787acce5e945}</t>
  </si>
  <si>
    <t>KRYCÍ LIST SOUPISU PRACÍ</t>
  </si>
  <si>
    <t>Objekt:</t>
  </si>
  <si>
    <t>SO 101 - Polní cesta HC15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</si>
  <si>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</si>
  <si>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</si>
  <si>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</si>
  <si>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</si>
  <si>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</si>
  <si>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</si>
  <si>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</si>
  <si>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</si>
  <si>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</si>
  <si>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</si>
  <si>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</si>
  <si>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</si>
  <si>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</si>
  <si>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</si>
  <si>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</si>
  <si>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</si>
  <si>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</si>
  <si>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</si>
  <si>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</si>
  <si>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</si>
  <si>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</si>
  <si>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</si>
  <si>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</si>
  <si>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</si>
  <si>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</si>
  <si>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</si>
  <si>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</si>
  <si>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</si>
  <si>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</si>
  <si>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</si>
  <si>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111251103</t>
  </si>
  <si>
    <t>Odstranění křovin a stromů průměru kmene do 100 mm i s kořeny sklonu terénu do 1:5 z celkové plochy přes 500 m2 strojně</t>
  </si>
  <si>
    <t>m2</t>
  </si>
  <si>
    <t>CS ÚRS 2023 02</t>
  </si>
  <si>
    <t>4</t>
  </si>
  <si>
    <t>-1619067740</t>
  </si>
  <si>
    <t>PP</t>
  </si>
  <si>
    <t>Odstranění křovin a stromů s odstraněním kořenů strojně průměru kmene do 100 mm v rovině nebo ve svahu sklonu terénu do 1:5, při celkové ploše přes 500 m2</t>
  </si>
  <si>
    <t>Online PSC</t>
  </si>
  <si>
    <t>https://podminky.urs.cz/item/CS_URS_2023_02/111251103</t>
  </si>
  <si>
    <t>111301111</t>
  </si>
  <si>
    <t>Sejmutí drnu tl do 100 mm s přemístěním do 50 m nebo naložením na dopravní prostředek</t>
  </si>
  <si>
    <t>920991350</t>
  </si>
  <si>
    <t>Sejmutí drnu tl. do 100 mm, v jakékoliv ploše</t>
  </si>
  <si>
    <t>https://podminky.urs.cz/item/CS_URS_2023_02/111301111</t>
  </si>
  <si>
    <t>3</t>
  </si>
  <si>
    <t>112101101</t>
  </si>
  <si>
    <t>Odstranění stromů listnatých průměru kmene přes 100 do 300 mm</t>
  </si>
  <si>
    <t>kus</t>
  </si>
  <si>
    <t>-1843353404</t>
  </si>
  <si>
    <t>Odstranění stromů s odřezáním kmene a s odvětvením listnatých, průměru kmene přes 100 do 300 mm</t>
  </si>
  <si>
    <t>https://podminky.urs.cz/item/CS_URS_2023_02/112101101</t>
  </si>
  <si>
    <t>112101102</t>
  </si>
  <si>
    <t>Odstranění stromů listnatých průměru kmene přes 300 do 500 mm</t>
  </si>
  <si>
    <t>-1351196014</t>
  </si>
  <si>
    <t>Odstranění stromů s odřezáním kmene a s odvětvením listnatých, průměru kmene přes 300 do 500 mm</t>
  </si>
  <si>
    <t>https://podminky.urs.cz/item/CS_URS_2023_02/112101102</t>
  </si>
  <si>
    <t>5</t>
  </si>
  <si>
    <t>112101103</t>
  </si>
  <si>
    <t>Odstranění stromů listnatých průměru kmene přes 500 do 700 mm</t>
  </si>
  <si>
    <t>-30058804</t>
  </si>
  <si>
    <t>Odstranění stromů s odřezáním kmene a s odvětvením listnatých, průměru kmene přes 500 do 700 mm</t>
  </si>
  <si>
    <t>https://podminky.urs.cz/item/CS_URS_2023_02/112101103</t>
  </si>
  <si>
    <t>6</t>
  </si>
  <si>
    <t>112251102</t>
  </si>
  <si>
    <t>Odstranění pařezů průměru přes 300 do 500 mm</t>
  </si>
  <si>
    <t>-461712290</t>
  </si>
  <si>
    <t>Odstranění pařezů strojně s jejich vykopáním nebo vytrháním průměru přes 300 do 500 mm</t>
  </si>
  <si>
    <t>https://podminky.urs.cz/item/CS_URS_2023_02/112251102</t>
  </si>
  <si>
    <t>7</t>
  </si>
  <si>
    <t>112251103</t>
  </si>
  <si>
    <t>Odstranění pařezů průměru přes 500 do 700 mm</t>
  </si>
  <si>
    <t>212513418</t>
  </si>
  <si>
    <t>Odstranění pařezů strojně s jejich vykopáním nebo vytrháním průměru přes 500 do 700 mm</t>
  </si>
  <si>
    <t>https://podminky.urs.cz/item/CS_URS_2023_02/112251103</t>
  </si>
  <si>
    <t>8</t>
  </si>
  <si>
    <t>112251104</t>
  </si>
  <si>
    <t>Odstranění pařezů průměru přes 700 do 900 mm</t>
  </si>
  <si>
    <t>1118457213</t>
  </si>
  <si>
    <t>Odstranění pařezů strojně s jejich vykopáním nebo vytrháním průměru přes 700 do 900 mm</t>
  </si>
  <si>
    <t>https://podminky.urs.cz/item/CS_URS_2023_02/112251104</t>
  </si>
  <si>
    <t>9</t>
  </si>
  <si>
    <t>113107331</t>
  </si>
  <si>
    <t>Odstranění podkladu z betonu prostého tl přes 100 do 150 mm strojně pl do 50 m2</t>
  </si>
  <si>
    <t>2045227183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</si>
  <si>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</si>
  <si>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https://podminky.urs.cz/item/CS_URS_2023_02/113107331</t>
  </si>
  <si>
    <t>10</t>
  </si>
  <si>
    <t>116951201.AZ</t>
  </si>
  <si>
    <t>Úprava zemin vápnem nebo směsnými hydraulickými pojivy</t>
  </si>
  <si>
    <t>m3</t>
  </si>
  <si>
    <t>1596817727</t>
  </si>
  <si>
    <t>Úprava zemin vápnem nebo směsnými hydraulickými pojivy za účelem zlepšení mechanických vlastností a zpracovatelnosti, bez dodávky materiálu u hrubých terénních úprav, násypů a zásypů</t>
  </si>
  <si>
    <t>https://podminky.urs.cz/item/CS_URS_2023_02/116951201.AZ</t>
  </si>
  <si>
    <t>VV</t>
  </si>
  <si>
    <t>"plocha pláně * tl. vrstvy" 18809,98*0,5</t>
  </si>
  <si>
    <t>11</t>
  </si>
  <si>
    <t>M</t>
  </si>
  <si>
    <t>58530170</t>
  </si>
  <si>
    <t>vápno nehašené CL 90-Q pro úpravu zemin standardní</t>
  </si>
  <si>
    <t>t</t>
  </si>
  <si>
    <t>-2087197919</t>
  </si>
  <si>
    <t>Předpokládaná objemová hmotnost zeminy je 1750 kg/m3</t>
  </si>
  <si>
    <t>Množství pojiva je počítáno na 3% objemové hmotnosti hutněné zeminy</t>
  </si>
  <si>
    <t>Přesné množství pojiva a receptu se stanoví inženýrsko-geologickým průzkumem na základě průkazní zkoušky</t>
  </si>
  <si>
    <t>9404,99*1,75*0,03</t>
  </si>
  <si>
    <t>12</t>
  </si>
  <si>
    <t>122252206</t>
  </si>
  <si>
    <t>Odkopávky a prokopávky nezapažené pro silnice a dálnice v hornině třídy těžitelnosti I objem do 5000 m3 strojně</t>
  </si>
  <si>
    <t>-1045363712</t>
  </si>
  <si>
    <t>Odkopávky a prokopávky nezapažené pro silnice a dálnice strojně v hornině třídy těžitelnosti I přes 1 000 do 5 000 m3</t>
  </si>
  <si>
    <t>https://podminky.urs.cz/item/CS_URS_2023_02/122252206</t>
  </si>
  <si>
    <t>"výkop k pláni" 4033,908</t>
  </si>
  <si>
    <t>"výkop pro vsakovací jímky" 15*2,0*0,75*1</t>
  </si>
  <si>
    <t>"výkop pro turistický přístřešek" 400,00*0,2</t>
  </si>
  <si>
    <t>Součet</t>
  </si>
  <si>
    <t>13</t>
  </si>
  <si>
    <t>132251104</t>
  </si>
  <si>
    <t>Hloubení rýh nezapažených š do 800 mm v hornině třídy těžitelnosti I skupiny 3 objem přes 100 m3 strojně</t>
  </si>
  <si>
    <t>176880673</t>
  </si>
  <si>
    <t>Hloubení nezapažených rýh šířky do 800 mm strojně s urovnáním dna do předepsaného profilu a spádu v hornině třídy těžitelnosti I skupiny 3 přes 100 m3</t>
  </si>
  <si>
    <t>https://podminky.urs.cz/item/CS_URS_2023_02/132251104</t>
  </si>
  <si>
    <t>"výkop pro drenáž" 3088,433*0,3*0,4</t>
  </si>
  <si>
    <t>14</t>
  </si>
  <si>
    <t>171151103</t>
  </si>
  <si>
    <t>Uložení sypaniny z hornin soudržných do násypů zhutněných strojně</t>
  </si>
  <si>
    <t>-2102503954</t>
  </si>
  <si>
    <t>Uložení sypanin do násypů strojně s rozprostřením sypaniny ve vrstvách a s hrubým urovnáním zhutněných z hornin soudržných jakékoliv třídy těžitelnosti</t>
  </si>
  <si>
    <t>https://podminky.urs.cz/item/CS_URS_2023_02/171151103</t>
  </si>
  <si>
    <t>"zemina do aktivní zóny" 113,56</t>
  </si>
  <si>
    <t>174251202</t>
  </si>
  <si>
    <t>Zásyp jam po pařezech D pařezů přes 300 do 500 mm strojně</t>
  </si>
  <si>
    <t>1811369573</t>
  </si>
  <si>
    <t>Zásyp jam po pařezech strojně výkopkem z horniny získané při dobývání pařezů s hrubým urovnáním povrchu zasypávky průměru pařezu přes 300 do 500 mm</t>
  </si>
  <si>
    <t>https://podminky.urs.cz/item/CS_URS_2023_02/174251202</t>
  </si>
  <si>
    <t>16</t>
  </si>
  <si>
    <t>174251203</t>
  </si>
  <si>
    <t>Zásyp jam po pařezech D pařezů přes 500 do 700 mm strojně</t>
  </si>
  <si>
    <t>276338423</t>
  </si>
  <si>
    <t>Zásyp jam po pařezech strojně výkopkem z horniny získané při dobývání pařezů s hrubým urovnáním povrchu zasypávky průměru pařezu přes 500 do 700 mm</t>
  </si>
  <si>
    <t>https://podminky.urs.cz/item/CS_URS_2023_02/174251203</t>
  </si>
  <si>
    <t>17</t>
  </si>
  <si>
    <t>174251204</t>
  </si>
  <si>
    <t>Zásyp jam po pařezech D pařezů přes 700 do 900 mm strojně</t>
  </si>
  <si>
    <t>-450706008</t>
  </si>
  <si>
    <t>Zásyp jam po pařezech strojně výkopkem z horniny získané při dobývání pařezů s hrubým urovnáním povrchu zasypávky průměru pařezu přes 700 do 900 mm</t>
  </si>
  <si>
    <t>https://podminky.urs.cz/item/CS_URS_2023_02/174251204</t>
  </si>
  <si>
    <t>18</t>
  </si>
  <si>
    <t>181351113</t>
  </si>
  <si>
    <t>Rozprostření ornice tl vrstvy do 200 mm pl přes 500 m2 v rovině nebo ve svahu do 1:5 strojně</t>
  </si>
  <si>
    <t>1182688657</t>
  </si>
  <si>
    <t>Rozprostření a urovnání ornice v rovině nebo ve svahu sklonu do 1:5 strojně při souvislé ploše přes 500 m2, tl. vrstvy do 200 mm</t>
  </si>
  <si>
    <t>https://podminky.urs.cz/item/CS_URS_2023_02/181351113</t>
  </si>
  <si>
    <t>"zeleň v rovině" 4056,082</t>
  </si>
  <si>
    <t>"plocha rekultivace stávající polní cesty v rámci stavebního pozemku" 478,138</t>
  </si>
  <si>
    <t>19</t>
  </si>
  <si>
    <t>10364101</t>
  </si>
  <si>
    <t>zemina pro terénní úpravy - ornice</t>
  </si>
  <si>
    <t>807234977</t>
  </si>
  <si>
    <t>"rozprostření v rovině + rozprostření ve svahu * tl. vrstvy * obj. hm. t/m3" (4534,22+1849,17)*0,1*1,8</t>
  </si>
  <si>
    <t>20</t>
  </si>
  <si>
    <t>181411131</t>
  </si>
  <si>
    <t>Založení parkového trávníku výsevem pl do 1000 m2 v rovině a ve svahu do 1:5</t>
  </si>
  <si>
    <t>-680548833</t>
  </si>
  <si>
    <t>Založení trávníku na půdě předem připravené plochy do 1000 m2 výsevem včetně utažení parkového v rovině nebo na svahu do 1:5</t>
  </si>
  <si>
    <t>https://podminky.urs.cz/item/CS_URS_2023_02/181411131</t>
  </si>
  <si>
    <t>181411133</t>
  </si>
  <si>
    <t>Založení parkového trávníku výsevem pl do 1000 m2 ve svahu přes 1:2 do 1:1</t>
  </si>
  <si>
    <t>1577051935</t>
  </si>
  <si>
    <t>Založení trávníku na půdě předem připravené plochy do 1000 m2 výsevem včetně utažení parkového na svahu přes 1:2 do 1:1</t>
  </si>
  <si>
    <t>https://podminky.urs.cz/item/CS_URS_2023_02/181411133</t>
  </si>
  <si>
    <t>"plocha * koef. svahu" 1540,975 * 1,2</t>
  </si>
  <si>
    <t>22</t>
  </si>
  <si>
    <t>00572470</t>
  </si>
  <si>
    <t>osivo směs travní univerzál</t>
  </si>
  <si>
    <t>kg</t>
  </si>
  <si>
    <t>697398922</t>
  </si>
  <si>
    <t>P</t>
  </si>
  <si>
    <t>Poznámka k položce:_x000d_
předpoklad: 3,5 kg / 100 m2</t>
  </si>
  <si>
    <t>"množství osiva 2,5 kg/100 m2"</t>
  </si>
  <si>
    <t>(4534,22 + 1849,17)/100*2,5</t>
  </si>
  <si>
    <t>23</t>
  </si>
  <si>
    <t>181951112</t>
  </si>
  <si>
    <t>Úprava pláně v hornině třídy těžitelnosti I skupiny 1 až 3 se zhutněním strojně</t>
  </si>
  <si>
    <t>641282574</t>
  </si>
  <si>
    <t>Úprava pláně vyrovnáním výškových rozdílů strojně v hornině třídy těžitelnosti I, skupiny 1 až 3 se zhutněním</t>
  </si>
  <si>
    <t>https://podminky.urs.cz/item/CS_URS_2023_02/181951112</t>
  </si>
  <si>
    <t>"plocha pláně - vozovka" 18809,980</t>
  </si>
  <si>
    <t>"úprava v místě turistického přístřešku" 400,00</t>
  </si>
  <si>
    <t>24</t>
  </si>
  <si>
    <t>182251101</t>
  </si>
  <si>
    <t>Svahování násypů strojně</t>
  </si>
  <si>
    <t>-670041301</t>
  </si>
  <si>
    <t>Svahování trvalých svahů do projektovaných profilů strojně s potřebným přemístěním výkopku při svahování násypů v jakékoliv hornině</t>
  </si>
  <si>
    <t>https://podminky.urs.cz/item/CS_URS_2023_02/182251101</t>
  </si>
  <si>
    <t>25</t>
  </si>
  <si>
    <t>182351133</t>
  </si>
  <si>
    <t>Rozprostření ornice pl přes 500 m2 ve svahu přes 1:5 tl vrstvy do 200 mm strojně</t>
  </si>
  <si>
    <t>1993631469</t>
  </si>
  <si>
    <t>Rozprostření a urovnání ornice ve svahu sklonu přes 1:5 strojně při souvislé ploše přes 500 m2, tl. vrstvy do 200 mm</t>
  </si>
  <si>
    <t>https://podminky.urs.cz/item/CS_URS_2023_02/182351133</t>
  </si>
  <si>
    <t>Zakládání</t>
  </si>
  <si>
    <t>26</t>
  </si>
  <si>
    <t>211521111.R</t>
  </si>
  <si>
    <t>Výplň vsakovacích jímek kamenivem hrubým drceným frakce 63 až 125 mm</t>
  </si>
  <si>
    <t>599616037</t>
  </si>
  <si>
    <t>Výplň kamenivem do vsakovacích jímek bez zhutnění, s úpravou povrchu výplně kamenivem hrubým drceným frakce 125 až 250 mm</t>
  </si>
  <si>
    <t xml:space="preserve">"plocha vsakovacích jímek ze situačního výkresu * hloubka 1 m"  15*2,0*0,75*1</t>
  </si>
  <si>
    <t>"plocha jímek pro ocelové svodnice ze situačního výkresu * hloubka 0,6 m" 4*0,5*0,75*0,6</t>
  </si>
  <si>
    <t>27</t>
  </si>
  <si>
    <t>211971121</t>
  </si>
  <si>
    <t>Zřízení opláštění žeber nebo trativodů geotextilií v rýze nebo zářezu sklonu přes 1:2 š do 2,5 m</t>
  </si>
  <si>
    <t>-1982633200</t>
  </si>
  <si>
    <t>Zřízení opláštění výplně z geotextilie odvodňovacích žeber nebo trativodů v rýze nebo zářezu se stěnami svislými nebo šikmými o sklonu přes 1:2 při rozvinuté šířce opláštění do 2,5 m</t>
  </si>
  <si>
    <t>https://podminky.urs.cz/item/CS_URS_2023_02/211971121</t>
  </si>
  <si>
    <t>"dl. drenáže * šířka" 3088,433*1,8</t>
  </si>
  <si>
    <t>28</t>
  </si>
  <si>
    <t>69311060</t>
  </si>
  <si>
    <t>geotextilie netkaná separační, ochranná, filtrační, drenážní PP 200g/m2</t>
  </si>
  <si>
    <t>-179023474</t>
  </si>
  <si>
    <t>29</t>
  </si>
  <si>
    <t>212752402.R</t>
  </si>
  <si>
    <t>Trativod z drenážních trubek korugovaných PE-HD SN 8 perforace 360° včetně lože otevřený výkop DN 150 pro liniové stavby</t>
  </si>
  <si>
    <t>m</t>
  </si>
  <si>
    <t>384440893</t>
  </si>
  <si>
    <t>Trativody z drenážních trubek pro liniové stavby a komunikace se zřízením štěrkového lože pod trubky a s jejich obsypem v otevřeném výkopu trubka korugovaná sendvičová PE-HD SN 8 celoperforovaná 360° DN 160</t>
  </si>
  <si>
    <t>Svislé a kompletní konstrukce</t>
  </si>
  <si>
    <t>30</t>
  </si>
  <si>
    <t>338950145</t>
  </si>
  <si>
    <t>Osazení kůlů jednotlivě ve svahu do 1:5 se zadusáním do zeminy výška kůlu nad zemí přes 2,0 do 3,0 m</t>
  </si>
  <si>
    <t>-776484301</t>
  </si>
  <si>
    <t>Osazení dřevěných kůlových konstrukcí svislých Příplatek k cenám jednotlivých kůlů do jam se zadusáním do zeminy, výšky kůlů nad terénem přes 2,0 do 3,0 m</t>
  </si>
  <si>
    <t>https://podminky.urs.cz/item/CS_URS_2023_02/338950145</t>
  </si>
  <si>
    <t>"berličky pro dravce" 13</t>
  </si>
  <si>
    <t>31</t>
  </si>
  <si>
    <t>60591257</t>
  </si>
  <si>
    <t>kůl vyvazovací dřevěný impregnovaný D 8cm dl 3m</t>
  </si>
  <si>
    <t>467871427</t>
  </si>
  <si>
    <t>32</t>
  </si>
  <si>
    <t>60591320</t>
  </si>
  <si>
    <t>kulatina odkorněná D 7-15cm do dl 5m</t>
  </si>
  <si>
    <t>CS ÚRS 2022 02</t>
  </si>
  <si>
    <t>-205741030</t>
  </si>
  <si>
    <t>13*0,3</t>
  </si>
  <si>
    <t>33</t>
  </si>
  <si>
    <t>TP0001</t>
  </si>
  <si>
    <t>kpl</t>
  </si>
  <si>
    <t>-1588958541</t>
  </si>
  <si>
    <t>D+M Dřevěný turistický přístřešek</t>
  </si>
  <si>
    <t>Komunikace pozemní</t>
  </si>
  <si>
    <t>34</t>
  </si>
  <si>
    <t>564861111</t>
  </si>
  <si>
    <t>Podklad ze štěrkodrtě ŠD plochy přes 100 m2 tl 200 mm</t>
  </si>
  <si>
    <t>1789414168</t>
  </si>
  <si>
    <t>Podklad ze štěrkodrti ŠD s rozprostřením a zhutněním plochy přes 100 m2, po zhutnění tl. 200 mm</t>
  </si>
  <si>
    <t>https://podminky.urs.cz/item/CS_URS_2023_02/564861111</t>
  </si>
  <si>
    <t>"pochozí vrstva u turistického přístřešku" 34,78</t>
  </si>
  <si>
    <t>35</t>
  </si>
  <si>
    <t>564871111</t>
  </si>
  <si>
    <t>Podklad ze štěrkodrtě ŠD plochy přes 100 m2 tl 250 mm</t>
  </si>
  <si>
    <t>1121152035</t>
  </si>
  <si>
    <t>Podklad ze štěrkodrti ŠD s rozprostřením a zhutněním plochy přes 100 m2, po zhutnění tl. 250 mm</t>
  </si>
  <si>
    <t>https://podminky.urs.cz/item/CS_URS_2023_02/564871111</t>
  </si>
  <si>
    <t>36</t>
  </si>
  <si>
    <t>564931512</t>
  </si>
  <si>
    <t>Podklad z R-materiálu plochy přes 100 m2 tl 100 mm</t>
  </si>
  <si>
    <t>1028916258</t>
  </si>
  <si>
    <t>Podklad nebo podsyp z R-materiálu s rozprostřením a zhutněním plochy přes 100 m2, po zhutnění tl. 100 mm</t>
  </si>
  <si>
    <t>https://podminky.urs.cz/item/CS_URS_2023_02/564931512</t>
  </si>
  <si>
    <t>"45 % z celkové plochy vrstvy R-mat:" 0,45*15728,819</t>
  </si>
  <si>
    <t>37</t>
  </si>
  <si>
    <t>567511141</t>
  </si>
  <si>
    <t>Recyklace podkladu za studena na místě - rozpojení a reprofilace tl do 150 mm pl přes 6000 do 10000 m2</t>
  </si>
  <si>
    <t>609396932</t>
  </si>
  <si>
    <t>Recyklace podkladní vrstvy za studena na místě rozpojení a reprofilace podkladu s hutněním plochy přes 6 000 do 10 000 m2, tloušťky do 150 mm</t>
  </si>
  <si>
    <t>https://podminky.urs.cz/item/CS_URS_2023_02/567511141</t>
  </si>
  <si>
    <t>"55 % z celkové plochy vrstvy R-mat:" 0,55*15728,819</t>
  </si>
  <si>
    <t>38</t>
  </si>
  <si>
    <t>569851111</t>
  </si>
  <si>
    <t>Zpevnění krajnic štěrkodrtí tl 150 mm</t>
  </si>
  <si>
    <t>-1809701727</t>
  </si>
  <si>
    <t>Zpevnění krajnic nebo komunikací pro pěší s rozprostřením a zhutněním, po zhutnění štěrkodrtí tl. 150 mm</t>
  </si>
  <si>
    <t>https://podminky.urs.cz/item/CS_URS_2023_02/569851111</t>
  </si>
  <si>
    <t>39</t>
  </si>
  <si>
    <t>573191111</t>
  </si>
  <si>
    <t>Postřik infiltrační kationaktivní emulzí v množství 1 kg/m2</t>
  </si>
  <si>
    <t>-26520811</t>
  </si>
  <si>
    <t>Postřik infiltrační kationaktivní emulzí v množství 1,00 kg/m2</t>
  </si>
  <si>
    <t>https://podminky.urs.cz/item/CS_URS_2023_02/573191111</t>
  </si>
  <si>
    <t>40</t>
  </si>
  <si>
    <t>573231106</t>
  </si>
  <si>
    <t>Postřik živičný spojovací ze silniční emulze v množství 0,30 kg/m2</t>
  </si>
  <si>
    <t>-632353154</t>
  </si>
  <si>
    <t>Postřik spojovací PS bez posypu kamenivem ze silniční emulze, v množství 0,30 kg/m2</t>
  </si>
  <si>
    <t>https://podminky.urs.cz/item/CS_URS_2023_02/573231106</t>
  </si>
  <si>
    <t>41</t>
  </si>
  <si>
    <t>577145121</t>
  </si>
  <si>
    <t>Asfaltový beton vrstva obrusná ACO 16 (ABH) tl 50 mm š přes 3 m z nemodifikovaného asfaltu</t>
  </si>
  <si>
    <t>1459166639</t>
  </si>
  <si>
    <t>Asfaltový beton vrstva obrusná ACO 16 (ABH) s rozprostřením a zhutněním z nemodifikovaného asfaltu v pruhu šířky přes 3 m, po zhutnění tl. 50 mm</t>
  </si>
  <si>
    <t>https://podminky.urs.cz/item/CS_URS_2023_02/577145121</t>
  </si>
  <si>
    <t>42</t>
  </si>
  <si>
    <t>597361121</t>
  </si>
  <si>
    <t>Svodnice ocelová š 120 mm kotvená do betonu</t>
  </si>
  <si>
    <t>288460513</t>
  </si>
  <si>
    <t>Svodnice vody ocelová šířky 120 mm, kotvená do betonu</t>
  </si>
  <si>
    <t>https://podminky.urs.cz/item/CS_URS_2023_02/597361121</t>
  </si>
  <si>
    <t>"4 ks dl. 5 m" 4*5</t>
  </si>
  <si>
    <t>Ostatní konstrukce a práce, bourání</t>
  </si>
  <si>
    <t>43</t>
  </si>
  <si>
    <t>914111111</t>
  </si>
  <si>
    <t>Montáž svislé dopravní značky do velikosti 1 m2 objímkami na sloupek nebo konzolu</t>
  </si>
  <si>
    <t>-877286296</t>
  </si>
  <si>
    <t>Montáž svislé dopravní značky základní velikosti do 1 m2 objímkami na sloupky nebo konzoly</t>
  </si>
  <si>
    <t>https://podminky.urs.cz/item/CS_URS_2023_02/914111111</t>
  </si>
  <si>
    <t>44</t>
  </si>
  <si>
    <t>40445619</t>
  </si>
  <si>
    <t>zákazové, příkazové dopravní značky B1-B34, C1-15 500mm</t>
  </si>
  <si>
    <t>-1013286971</t>
  </si>
  <si>
    <t>"B4" 2 "ks"</t>
  </si>
  <si>
    <t>45</t>
  </si>
  <si>
    <t>40445650</t>
  </si>
  <si>
    <t>dodatkové tabulky E7, E12, E13 500x300mm</t>
  </si>
  <si>
    <t>-736711593</t>
  </si>
  <si>
    <t>"E13" 2 "ks"</t>
  </si>
  <si>
    <t>46</t>
  </si>
  <si>
    <t>914511112</t>
  </si>
  <si>
    <t>Montáž sloupku dopravních značek délky do 3,5 m s betonovým základem a patkou D 60 mm</t>
  </si>
  <si>
    <t>1939221831</t>
  </si>
  <si>
    <t>Montáž sloupku dopravních značek délky do 3,5 m do hliníkové patky pro sloupek D 60 mm</t>
  </si>
  <si>
    <t>https://podminky.urs.cz/item/CS_URS_2023_02/914511112</t>
  </si>
  <si>
    <t>47</t>
  </si>
  <si>
    <t>40445225</t>
  </si>
  <si>
    <t>sloupek pro dopravní značku Zn D 60mm v 3,5m</t>
  </si>
  <si>
    <t>2143516955</t>
  </si>
  <si>
    <t>48</t>
  </si>
  <si>
    <t>919732211</t>
  </si>
  <si>
    <t>Styčná spára napojení nového živičného povrchu na stávající za tepla š 15 mm hl 25 mm s prořezáním</t>
  </si>
  <si>
    <t>-823577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</si>
  <si>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</si>
  <si>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https://podminky.urs.cz/item/CS_URS_2023_02/919732211</t>
  </si>
  <si>
    <t>49</t>
  </si>
  <si>
    <t>966006132</t>
  </si>
  <si>
    <t>Odstranění značek dopravních nebo orientačních se sloupky s betonovými patkami</t>
  </si>
  <si>
    <t>-1747710719</t>
  </si>
  <si>
    <t>Odstranění dopravních nebo orientačních značek se sloupkem s uložením hmot na vzdálenost do 20 m nebo s naložením na dopravní prostředek, se zásypem jam a jeho zhutněním s betonovou patkou</t>
  </si>
  <si>
    <t>https://podminky.urs.cz/item/CS_URS_2023_02/966006132</t>
  </si>
  <si>
    <t>997</t>
  </si>
  <si>
    <t>Přesun sutě</t>
  </si>
  <si>
    <t>50</t>
  </si>
  <si>
    <t>997221551</t>
  </si>
  <si>
    <t>Vodorovná doprava suti ze sypkých materiálů do 1 km</t>
  </si>
  <si>
    <t>1476038712</t>
  </si>
  <si>
    <t>Vodorovná doprava suti bez naložení, ale se složením a s hrubým urovnáním ze sypkých materiálů, na vzdálenost do 1 km</t>
  </si>
  <si>
    <t>https://podminky.urs.cz/item/CS_URS_2023_02/997221551</t>
  </si>
  <si>
    <t>"celková hmotnost suti" 8123,642 - "zemina do násypu" 204,408</t>
  </si>
  <si>
    <t>51</t>
  </si>
  <si>
    <t>997221559</t>
  </si>
  <si>
    <t>Příplatek ZKD 1 km u vodorovné dopravy suti ze sypkých materiálů</t>
  </si>
  <si>
    <t>-263409727</t>
  </si>
  <si>
    <t>Vodorovná doprava suti bez naložení, ale se složením a s hrubým urovnáním Příplatek k ceně za každý další i započatý 1 km přes 1 km</t>
  </si>
  <si>
    <t>https://podminky.urs.cz/item/CS_URS_2023_02/997221559</t>
  </si>
  <si>
    <t>Poznámka k položce:_x000d_
"skládka vzdálena 14 km"</t>
  </si>
  <si>
    <t>52</t>
  </si>
  <si>
    <t>997221861</t>
  </si>
  <si>
    <t>Poplatek za uložení na recyklační skládce (skládkovné) stavebního odpadu z prostého betonu pod kódem 17 01 01</t>
  </si>
  <si>
    <t>-1032516913</t>
  </si>
  <si>
    <t>Poplatek za uložení stavebního odpadu na recyklační skládce (skládkovné) z prostého betonu zatříděného do Katalogu odpadů pod kódem 17 01 01</t>
  </si>
  <si>
    <t>https://podminky.urs.cz/item/CS_URS_2023_02/997221861</t>
  </si>
  <si>
    <t>"beton" 10,514+0,492</t>
  </si>
  <si>
    <t>53</t>
  </si>
  <si>
    <t>997221873</t>
  </si>
  <si>
    <t>Poplatek za uložení na recyklační skládce (skládkovné) stavebního odpadu zeminy a kamení zatříděného do Katalogu odpadů pod kódem 17 05 04</t>
  </si>
  <si>
    <t>1122324112</t>
  </si>
  <si>
    <t>Poplatek za uložení stavebního odpadu na recyklační skládce (skládkovné) zeminy a kamení zatříděného do Katalogu odpadů pod kódem 17 05 04</t>
  </si>
  <si>
    <t>https://podminky.urs.cz/item/CS_URS_2023_02/997221873</t>
  </si>
  <si>
    <t>"zemina z výkopů" 7445,534</t>
  </si>
  <si>
    <t>"odečet násypů" -204,408</t>
  </si>
  <si>
    <t>54</t>
  </si>
  <si>
    <t>ODSTPA01R</t>
  </si>
  <si>
    <t>Odvoz a likvidace pařezů</t>
  </si>
  <si>
    <t>ks</t>
  </si>
  <si>
    <t>1727065568</t>
  </si>
  <si>
    <t>Poznámka k položce:_x000d_
Položka obsahuje přemístění pařezů na skládku s případným poplatkem za uložení nebo likvidaci dle zákona o odpadech</t>
  </si>
  <si>
    <t>998</t>
  </si>
  <si>
    <t>Přesun hmot</t>
  </si>
  <si>
    <t>55</t>
  </si>
  <si>
    <t>998225111</t>
  </si>
  <si>
    <t>Přesun hmot pro pozemní komunikace s krytem z kamene, monolitickým betonovým nebo živičným</t>
  </si>
  <si>
    <t>1738776612</t>
  </si>
  <si>
    <t>Přesun hmot pro komunikace s krytem z kameniva, monolitickým betonovým nebo živičným dopravní vzdálenost do 200 m jakékoliv délky objektu</t>
  </si>
  <si>
    <t>https://podminky.urs.cz/item/CS_URS_2023_02/998225111</t>
  </si>
  <si>
    <t>56</t>
  </si>
  <si>
    <t>998225193</t>
  </si>
  <si>
    <t>Příplatek k přesunu hmot pro pozemní komunikace s krytem z kamene, živičným, betonovým do 3000 m</t>
  </si>
  <si>
    <t>1802292802</t>
  </si>
  <si>
    <t>Přesun hmot pro komunikace s krytem z kameniva, monolitickým betonovým nebo živičným Příplatek k ceně za zvětšený přesun přes vymezenou největší dopravní vzdálenost do 3000 m</t>
  </si>
  <si>
    <t>https://podminky.urs.cz/item/CS_URS_2023_02/998225193</t>
  </si>
  <si>
    <t>SO 801 - Doprovodná zeleň</t>
  </si>
  <si>
    <t xml:space="preserve">    8 - Trubní vedení</t>
  </si>
  <si>
    <t>121151103</t>
  </si>
  <si>
    <t>Sejmutí ornice plochy do 100 m2 tl vrstvy do 200 mm strojně</t>
  </si>
  <si>
    <t>-1414507487</t>
  </si>
  <si>
    <t>Sejmutí ornice strojně při souvislé ploše do 100 m2, tl. vrstvy do 200 mm</t>
  </si>
  <si>
    <t>https://podminky.urs.cz/item/CS_URS_2023_02/121151103</t>
  </si>
  <si>
    <t>183151111</t>
  </si>
  <si>
    <t>Hloubení jam pro výsadbu dřevin strojně v rovině nebo ve svahu do 1:5 obj jamky do 0,2 m3</t>
  </si>
  <si>
    <t>1372152474</t>
  </si>
  <si>
    <t>Hloubení jam pro výsadbu dřevin strojně v rovině nebo ve svahu do 1:5, objem do 0,20 m3</t>
  </si>
  <si>
    <t>https://podminky.urs.cz/item/CS_URS_2023_02/183151111</t>
  </si>
  <si>
    <t>184102115</t>
  </si>
  <si>
    <t>Výsadba dřeviny s balem D přes 0,5 do 0,6 m do jamky se zalitím v rovině a svahu do 1:5</t>
  </si>
  <si>
    <t>-1393560438</t>
  </si>
  <si>
    <t>Výsadba dřeviny s balem do předem vyhloubené jamky se zalitím v rovině nebo na svahu do 1:5, při průměru balu přes 500 do 600 mm</t>
  </si>
  <si>
    <t>https://podminky.urs.cz/item/CS_URS_2023_02/184102115</t>
  </si>
  <si>
    <t>STR0001</t>
  </si>
  <si>
    <t>hrušeň 180-220 cm</t>
  </si>
  <si>
    <t>1040397101</t>
  </si>
  <si>
    <t>STR0002</t>
  </si>
  <si>
    <t>2092001641</t>
  </si>
  <si>
    <t>lípa srdčitá 180-220 cm</t>
  </si>
  <si>
    <t>10321100</t>
  </si>
  <si>
    <t>zahradní substrát pro výsadbu VL</t>
  </si>
  <si>
    <t>1799374683</t>
  </si>
  <si>
    <t>0,2*0,2*3,141*0,6*29</t>
  </si>
  <si>
    <t>184215133.R</t>
  </si>
  <si>
    <t>Ukotvení kmene dřevin v rovině nebo na svahu do 1:5 třemi kůly D do 0,1 m dl přes 2 do 3 m</t>
  </si>
  <si>
    <t>-2011258291</t>
  </si>
  <si>
    <t>Ukotvení dřeviny kůly v rovině nebo na svahu do 1:5 třemi kůly, délky přes 2 do 3 m, včetně spojení půlenou kulatinou a uchycení ke kůlu vázací jutovou páskou ve dvou výškových úrovních</t>
  </si>
  <si>
    <t>60591320.R</t>
  </si>
  <si>
    <t>kulatina odkorněná D 7-15cm</t>
  </si>
  <si>
    <t>271542175</t>
  </si>
  <si>
    <t>půlená kulatina odkorněná D 5-7cm</t>
  </si>
  <si>
    <t>"0,9 m na 1 dřevinu" 0,9*29 "ks"</t>
  </si>
  <si>
    <t>1055817470</t>
  </si>
  <si>
    <t>29*3</t>
  </si>
  <si>
    <t>184215412</t>
  </si>
  <si>
    <t>Zhotovení závlahové mísy dřevin D přes 0,5 do 1,0 m v rovině nebo na svahu do 1:5</t>
  </si>
  <si>
    <t>1953518072</t>
  </si>
  <si>
    <t>Zhotovení závlahové mísy u solitérních dřevin v rovině nebo na svahu do 1:5, o průměru mísy přes 0,5 do 1 m</t>
  </si>
  <si>
    <t>https://podminky.urs.cz/item/CS_URS_2023_02/184215412</t>
  </si>
  <si>
    <t>184813121</t>
  </si>
  <si>
    <t>Ochrana dřevin před okusem ručně pletivem v rovině a svahu do 1:5</t>
  </si>
  <si>
    <t>-1370108849</t>
  </si>
  <si>
    <t>Ochrana dřevin před okusem zvěří ručně v rovině nebo ve svahu do 1:5, pletivem, výšky do 2 m</t>
  </si>
  <si>
    <t>https://podminky.urs.cz/item/CS_URS_2023_02/184813121</t>
  </si>
  <si>
    <t>184816111</t>
  </si>
  <si>
    <t>Hnojení sazenic průmyslovými hnojivy do 0,25 kg k jedné sazenici</t>
  </si>
  <si>
    <t>-848093117</t>
  </si>
  <si>
    <t>Hnojení sazenic průmyslovými hnojivy v množství do 0,25 kg k jedné sazenici</t>
  </si>
  <si>
    <t>https://podminky.urs.cz/item/CS_URS_2023_02/184816111</t>
  </si>
  <si>
    <t>25191155</t>
  </si>
  <si>
    <t>hnojivo průmyslové</t>
  </si>
  <si>
    <t>-1533469277</t>
  </si>
  <si>
    <t>Poznámka k položce:_x000d_
0,1 kg na sazenici</t>
  </si>
  <si>
    <t>"100 g / 1 sazenice" 0,1*29</t>
  </si>
  <si>
    <t>184911421</t>
  </si>
  <si>
    <t>Mulčování rostlin kůrou tl do 0,1 m v rovině a svahu do 1:5</t>
  </si>
  <si>
    <t>-1376818764</t>
  </si>
  <si>
    <t>Mulčování vysazených rostlin mulčovací kůrou, tl. do 100 mm v rovině nebo na svahu do 1:5</t>
  </si>
  <si>
    <t>https://podminky.urs.cz/item/CS_URS_2023_02/184911421</t>
  </si>
  <si>
    <t>10391100</t>
  </si>
  <si>
    <t>kůra mulčovací VL</t>
  </si>
  <si>
    <t>1949934789</t>
  </si>
  <si>
    <t>29*0,1</t>
  </si>
  <si>
    <t>185804311</t>
  </si>
  <si>
    <t>Zalití rostlin vodou plocha do 20 m2</t>
  </si>
  <si>
    <t>1665033305</t>
  </si>
  <si>
    <t>Zalití rostlin vodou plochy záhonů jednotlivě do 20 m2</t>
  </si>
  <si>
    <t>https://podminky.urs.cz/item/CS_URS_2023_02/185804311</t>
  </si>
  <si>
    <t>"100 l/dřevina" 29*0,1</t>
  </si>
  <si>
    <t>185851121</t>
  </si>
  <si>
    <t>Dovoz vody pro zálivku rostlin za vzdálenost do 1000 m</t>
  </si>
  <si>
    <t>-1264494974</t>
  </si>
  <si>
    <t>Dovoz vody pro zálivku rostlin na vzdálenost do 1000 m</t>
  </si>
  <si>
    <t>https://podminky.urs.cz/item/CS_URS_2023_02/185851121</t>
  </si>
  <si>
    <t>hydrogel</t>
  </si>
  <si>
    <t>-1252173163</t>
  </si>
  <si>
    <t>Přimísení hydrogelu a promíchání se zeminou (D+M)</t>
  </si>
  <si>
    <t>"120 g / 1 sazenice" 0,12*29</t>
  </si>
  <si>
    <t>Trubní vedení</t>
  </si>
  <si>
    <t>899922811</t>
  </si>
  <si>
    <t>Osazení závlahového vodního vaku ke dřevině</t>
  </si>
  <si>
    <t>192487891</t>
  </si>
  <si>
    <t>Osazení závlahy ke dřevině vodního vaku</t>
  </si>
  <si>
    <t>https://podminky.urs.cz/item/CS_URS_2023_02/899922811</t>
  </si>
  <si>
    <t>28382001.R</t>
  </si>
  <si>
    <t>vak zavlažovací PE 75l</t>
  </si>
  <si>
    <t>2010096926</t>
  </si>
  <si>
    <t>SO 801.1 - Následná péče o doprovodnou zeleň - 1. rok</t>
  </si>
  <si>
    <t>183411211</t>
  </si>
  <si>
    <t>Ruční kypření listnatých sazenic výšky do 10 cm v lehce obdělávatelné zemině</t>
  </si>
  <si>
    <t>ar</t>
  </si>
  <si>
    <t>-1821063749</t>
  </si>
  <si>
    <t>Kypření sazenic ručně, listnatých v zemině obdělávatelné lehce, výšky do 10 cm</t>
  </si>
  <si>
    <t>https://podminky.urs.cz/item/CS_URS_2023_02/183411211</t>
  </si>
  <si>
    <t>29*0,5*0,5*3,141*0,01</t>
  </si>
  <si>
    <t>CS ÚRS 2023 01</t>
  </si>
  <si>
    <t>-288429325</t>
  </si>
  <si>
    <t>https://podminky.urs.cz/item/CS_URS_2023_01/184816111</t>
  </si>
  <si>
    <t>-572726348</t>
  </si>
  <si>
    <t>598751876</t>
  </si>
  <si>
    <t>"zalití 100 l/1 ks dřeviny, 5x ročně" 29*0,1*5</t>
  </si>
  <si>
    <t>-588992430</t>
  </si>
  <si>
    <t>SO 801.2 - Následná péče o doprovodnou zeleň - 2. rok</t>
  </si>
  <si>
    <t>SO 801.3 - Následná péče o doprovodnou zeleň - 3. rok</t>
  </si>
  <si>
    <t>112155215</t>
  </si>
  <si>
    <t>Štěpkování solitérních stromků a větví průměru kmene do 300 mm s naložením</t>
  </si>
  <si>
    <t>-1062574189</t>
  </si>
  <si>
    <t>Štěpkování s naložením na dopravní prostředek a odvozem do 20 km stromků a větví solitérů, průměru kmene do 300 mm</t>
  </si>
  <si>
    <t>https://podminky.urs.cz/item/CS_URS_2023_02/112155215</t>
  </si>
  <si>
    <t>184852321.R</t>
  </si>
  <si>
    <t>Řez stromu výchovný špičáků a keřových stromů v do 4 m</t>
  </si>
  <si>
    <t>-32752464</t>
  </si>
  <si>
    <t>Řez stromů výchovný (S-RV) špičáky a keřové stromy, výšky do 4 m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</si>
  <si>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</si>
  <si>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</si>
  <si>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</si>
  <si>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</si>
  <si>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</si>
  <si>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</si>
  <si>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VRN1</t>
  </si>
  <si>
    <t>Průzkumné, geodetické a projektové práce</t>
  </si>
  <si>
    <t>011002000</t>
  </si>
  <si>
    <t>Průzkumné práce</t>
  </si>
  <si>
    <t>1024</t>
  </si>
  <si>
    <t>-2139946536</t>
  </si>
  <si>
    <t>https://podminky.urs.cz/item/CS_URS_2023_02/011002000</t>
  </si>
  <si>
    <t>011324000</t>
  </si>
  <si>
    <t>Archeologický průzkum</t>
  </si>
  <si>
    <t>-885769948</t>
  </si>
  <si>
    <t>https://podminky.urs.cz/item/CS_URS_2022_02/011324000</t>
  </si>
  <si>
    <t>Poznámka k položce:_x000d_
Náklady na zabezpečení předběžného archeologického výzkumu</t>
  </si>
  <si>
    <t>012103000</t>
  </si>
  <si>
    <t>Geodetické práce před výstavbou</t>
  </si>
  <si>
    <t>-275551634</t>
  </si>
  <si>
    <t>https://podminky.urs.cz/item/CS_URS_2022_02/012103000</t>
  </si>
  <si>
    <t>Poznámka k položce:_x000d_
Vytyčení trasy příkopu</t>
  </si>
  <si>
    <t>012203000</t>
  </si>
  <si>
    <t>Geodetické práce při provádění stavby</t>
  </si>
  <si>
    <t>1858147871</t>
  </si>
  <si>
    <t>https://podminky.urs.cz/item/CS_URS_2022_02/012203000</t>
  </si>
  <si>
    <t>012303000</t>
  </si>
  <si>
    <t>Geodetické práce po výstavbě</t>
  </si>
  <si>
    <t>277401832</t>
  </si>
  <si>
    <t>https://podminky.urs.cz/item/CS_URS_2022_02/012303000</t>
  </si>
  <si>
    <t>Poznámka k položce:_x000d_
zaměření</t>
  </si>
  <si>
    <t>013254000</t>
  </si>
  <si>
    <t>Dokumentace skutečného provedení stavby</t>
  </si>
  <si>
    <t>-1164382022</t>
  </si>
  <si>
    <t>https://podminky.urs.cz/item/CS_URS_2022_02/013254000</t>
  </si>
  <si>
    <t>VRN3</t>
  </si>
  <si>
    <t>Zařízení staveniště</t>
  </si>
  <si>
    <t>030001000</t>
  </si>
  <si>
    <t>-1765131480</t>
  </si>
  <si>
    <t>https://podminky.urs.cz/item/CS_URS_2022_02/030001000</t>
  </si>
  <si>
    <t>VRN4</t>
  </si>
  <si>
    <t>Inženýrská činnost</t>
  </si>
  <si>
    <t>041903000</t>
  </si>
  <si>
    <t>Dozor jiné osoby</t>
  </si>
  <si>
    <t>1271550944</t>
  </si>
  <si>
    <t>https://podminky.urs.cz/item/CS_URS_2022_02/041903000</t>
  </si>
  <si>
    <t>Poznámka k položce:_x000d_
Dendrologický a geologický dohled</t>
  </si>
  <si>
    <t>"Určení přesné receptury hydraulických pojiv pro zlepšení zeminy v aktivní zóně a účast geotechnika při stabilizaci zeminy" 1</t>
  </si>
  <si>
    <t>043002000</t>
  </si>
  <si>
    <t>Zkoušky a ostatní měření</t>
  </si>
  <si>
    <t>553238463</t>
  </si>
  <si>
    <t>https://podminky.urs.cz/item/CS_URS_2022_02/043002000</t>
  </si>
  <si>
    <t>"statické zatěžovací zkoušky v rozsahu dle příslušné normy" 1</t>
  </si>
  <si>
    <t>VRN7</t>
  </si>
  <si>
    <t>Provozní vlivy</t>
  </si>
  <si>
    <t>072002000</t>
  </si>
  <si>
    <t>Silniční provoz</t>
  </si>
  <si>
    <t>1906436600</t>
  </si>
  <si>
    <t>https://podminky.urs.cz/item/CS_URS_2022_02/072002000</t>
  </si>
  <si>
    <t>Poznámka k položce:_x000d_
Provizorní dopravní značení - projednání, montáž, pronájem, údržba, demontáž</t>
  </si>
  <si>
    <t>VRN9</t>
  </si>
  <si>
    <t>Ostatní náklady</t>
  </si>
  <si>
    <t>049103000</t>
  </si>
  <si>
    <t>Náklady vzniklé v souvislosti s realizací stavby</t>
  </si>
  <si>
    <t>1518907641</t>
  </si>
  <si>
    <t>https://podminky.urs.cz/item/CS_URS_2022_02/049103000</t>
  </si>
  <si>
    <t xml:space="preserve">Poznámka k položce:_x000d_
Úprava okolí stavebního pozemku do původního stavu zapříčiněná vlivem pohybu stavební techniky </t>
  </si>
  <si>
    <t>091504000</t>
  </si>
  <si>
    <t>Náklady související s publikační činností</t>
  </si>
  <si>
    <t>1402307627</t>
  </si>
  <si>
    <t>https://podminky.urs.cz/item/CS_URS_2022_02/091504000</t>
  </si>
  <si>
    <t>Poznámka k položce:_x000d_
Umístění prezentační tabule 1ks, instalace na sloupek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</si>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</sst>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251103" TargetMode="External" /><Relationship Id="rId2" Type="http://schemas.openxmlformats.org/officeDocument/2006/relationships/hyperlink" Target="https://podminky.urs.cz/item/CS_URS_2023_02/111301111" TargetMode="External" /><Relationship Id="rId3" Type="http://schemas.openxmlformats.org/officeDocument/2006/relationships/hyperlink" Target="https://podminky.urs.cz/item/CS_URS_2023_02/112101101" TargetMode="External" /><Relationship Id="rId4" Type="http://schemas.openxmlformats.org/officeDocument/2006/relationships/hyperlink" Target="https://podminky.urs.cz/item/CS_URS_2023_02/112101102" TargetMode="External" /><Relationship Id="rId5" Type="http://schemas.openxmlformats.org/officeDocument/2006/relationships/hyperlink" Target="https://podminky.urs.cz/item/CS_URS_2023_02/112101103" TargetMode="External" /><Relationship Id="rId6" Type="http://schemas.openxmlformats.org/officeDocument/2006/relationships/hyperlink" Target="https://podminky.urs.cz/item/CS_URS_2023_02/112251102" TargetMode="External" /><Relationship Id="rId7" Type="http://schemas.openxmlformats.org/officeDocument/2006/relationships/hyperlink" Target="https://podminky.urs.cz/item/CS_URS_2023_02/112251103" TargetMode="External" /><Relationship Id="rId8" Type="http://schemas.openxmlformats.org/officeDocument/2006/relationships/hyperlink" Target="https://podminky.urs.cz/item/CS_URS_2023_02/112251104" TargetMode="External" /><Relationship Id="rId9" Type="http://schemas.openxmlformats.org/officeDocument/2006/relationships/hyperlink" Target="https://podminky.urs.cz/item/CS_URS_2023_02/113107331" TargetMode="External" /><Relationship Id="rId10" Type="http://schemas.openxmlformats.org/officeDocument/2006/relationships/hyperlink" Target="https://podminky.urs.cz/item/CS_URS_2023_02/116951201.AZ" TargetMode="External" /><Relationship Id="rId11" Type="http://schemas.openxmlformats.org/officeDocument/2006/relationships/hyperlink" Target="https://podminky.urs.cz/item/CS_URS_2023_02/122252206" TargetMode="External" /><Relationship Id="rId12" Type="http://schemas.openxmlformats.org/officeDocument/2006/relationships/hyperlink" Target="https://podminky.urs.cz/item/CS_URS_2023_02/132251104" TargetMode="External" /><Relationship Id="rId13" Type="http://schemas.openxmlformats.org/officeDocument/2006/relationships/hyperlink" Target="https://podminky.urs.cz/item/CS_URS_2023_02/171151103" TargetMode="External" /><Relationship Id="rId14" Type="http://schemas.openxmlformats.org/officeDocument/2006/relationships/hyperlink" Target="https://podminky.urs.cz/item/CS_URS_2023_02/174251202" TargetMode="External" /><Relationship Id="rId15" Type="http://schemas.openxmlformats.org/officeDocument/2006/relationships/hyperlink" Target="https://podminky.urs.cz/item/CS_URS_2023_02/174251203" TargetMode="External" /><Relationship Id="rId16" Type="http://schemas.openxmlformats.org/officeDocument/2006/relationships/hyperlink" Target="https://podminky.urs.cz/item/CS_URS_2023_02/174251204" TargetMode="External" /><Relationship Id="rId17" Type="http://schemas.openxmlformats.org/officeDocument/2006/relationships/hyperlink" Target="https://podminky.urs.cz/item/CS_URS_2023_02/181351113" TargetMode="External" /><Relationship Id="rId18" Type="http://schemas.openxmlformats.org/officeDocument/2006/relationships/hyperlink" Target="https://podminky.urs.cz/item/CS_URS_2023_02/181411131" TargetMode="External" /><Relationship Id="rId19" Type="http://schemas.openxmlformats.org/officeDocument/2006/relationships/hyperlink" Target="https://podminky.urs.cz/item/CS_URS_2023_02/181411133" TargetMode="External" /><Relationship Id="rId20" Type="http://schemas.openxmlformats.org/officeDocument/2006/relationships/hyperlink" Target="https://podminky.urs.cz/item/CS_URS_2023_02/181951112" TargetMode="External" /><Relationship Id="rId21" Type="http://schemas.openxmlformats.org/officeDocument/2006/relationships/hyperlink" Target="https://podminky.urs.cz/item/CS_URS_2023_02/182251101" TargetMode="External" /><Relationship Id="rId22" Type="http://schemas.openxmlformats.org/officeDocument/2006/relationships/hyperlink" Target="https://podminky.urs.cz/item/CS_URS_2023_02/182351133" TargetMode="External" /><Relationship Id="rId23" Type="http://schemas.openxmlformats.org/officeDocument/2006/relationships/hyperlink" Target="https://podminky.urs.cz/item/CS_URS_2023_02/211971121" TargetMode="External" /><Relationship Id="rId24" Type="http://schemas.openxmlformats.org/officeDocument/2006/relationships/hyperlink" Target="https://podminky.urs.cz/item/CS_URS_2023_02/338950145" TargetMode="External" /><Relationship Id="rId25" Type="http://schemas.openxmlformats.org/officeDocument/2006/relationships/hyperlink" Target="https://podminky.urs.cz/item/CS_URS_2023_02/564861111" TargetMode="External" /><Relationship Id="rId26" Type="http://schemas.openxmlformats.org/officeDocument/2006/relationships/hyperlink" Target="https://podminky.urs.cz/item/CS_URS_2023_02/564871111" TargetMode="External" /><Relationship Id="rId27" Type="http://schemas.openxmlformats.org/officeDocument/2006/relationships/hyperlink" Target="https://podminky.urs.cz/item/CS_URS_2023_02/564931512" TargetMode="External" /><Relationship Id="rId28" Type="http://schemas.openxmlformats.org/officeDocument/2006/relationships/hyperlink" Target="https://podminky.urs.cz/item/CS_URS_2023_02/567511141" TargetMode="External" /><Relationship Id="rId29" Type="http://schemas.openxmlformats.org/officeDocument/2006/relationships/hyperlink" Target="https://podminky.urs.cz/item/CS_URS_2023_02/569851111" TargetMode="External" /><Relationship Id="rId30" Type="http://schemas.openxmlformats.org/officeDocument/2006/relationships/hyperlink" Target="https://podminky.urs.cz/item/CS_URS_2023_02/573191111" TargetMode="External" /><Relationship Id="rId31" Type="http://schemas.openxmlformats.org/officeDocument/2006/relationships/hyperlink" Target="https://podminky.urs.cz/item/CS_URS_2023_02/573231106" TargetMode="External" /><Relationship Id="rId32" Type="http://schemas.openxmlformats.org/officeDocument/2006/relationships/hyperlink" Target="https://podminky.urs.cz/item/CS_URS_2023_02/577145121" TargetMode="External" /><Relationship Id="rId33" Type="http://schemas.openxmlformats.org/officeDocument/2006/relationships/hyperlink" Target="https://podminky.urs.cz/item/CS_URS_2023_02/597361121" TargetMode="External" /><Relationship Id="rId34" Type="http://schemas.openxmlformats.org/officeDocument/2006/relationships/hyperlink" Target="https://podminky.urs.cz/item/CS_URS_2023_02/914111111" TargetMode="External" /><Relationship Id="rId35" Type="http://schemas.openxmlformats.org/officeDocument/2006/relationships/hyperlink" Target="https://podminky.urs.cz/item/CS_URS_2023_02/914511112" TargetMode="External" /><Relationship Id="rId36" Type="http://schemas.openxmlformats.org/officeDocument/2006/relationships/hyperlink" Target="https://podminky.urs.cz/item/CS_URS_2023_02/919732211" TargetMode="External" /><Relationship Id="rId37" Type="http://schemas.openxmlformats.org/officeDocument/2006/relationships/hyperlink" Target="https://podminky.urs.cz/item/CS_URS_2023_02/966006132" TargetMode="External" /><Relationship Id="rId38" Type="http://schemas.openxmlformats.org/officeDocument/2006/relationships/hyperlink" Target="https://podminky.urs.cz/item/CS_URS_2023_02/997221551" TargetMode="External" /><Relationship Id="rId39" Type="http://schemas.openxmlformats.org/officeDocument/2006/relationships/hyperlink" Target="https://podminky.urs.cz/item/CS_URS_2023_02/997221559" TargetMode="External" /><Relationship Id="rId40" Type="http://schemas.openxmlformats.org/officeDocument/2006/relationships/hyperlink" Target="https://podminky.urs.cz/item/CS_URS_2023_02/997221861" TargetMode="External" /><Relationship Id="rId41" Type="http://schemas.openxmlformats.org/officeDocument/2006/relationships/hyperlink" Target="https://podminky.urs.cz/item/CS_URS_2023_02/997221873" TargetMode="External" /><Relationship Id="rId42" Type="http://schemas.openxmlformats.org/officeDocument/2006/relationships/hyperlink" Target="https://podminky.urs.cz/item/CS_URS_2023_02/998225111" TargetMode="External" /><Relationship Id="rId43" Type="http://schemas.openxmlformats.org/officeDocument/2006/relationships/hyperlink" Target="https://podminky.urs.cz/item/CS_URS_2023_02/998225193" TargetMode="External" /><Relationship Id="rId4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21151103" TargetMode="External" /><Relationship Id="rId2" Type="http://schemas.openxmlformats.org/officeDocument/2006/relationships/hyperlink" Target="https://podminky.urs.cz/item/CS_URS_2023_02/183151111" TargetMode="External" /><Relationship Id="rId3" Type="http://schemas.openxmlformats.org/officeDocument/2006/relationships/hyperlink" Target="https://podminky.urs.cz/item/CS_URS_2023_02/184102115" TargetMode="External" /><Relationship Id="rId4" Type="http://schemas.openxmlformats.org/officeDocument/2006/relationships/hyperlink" Target="https://podminky.urs.cz/item/CS_URS_2023_02/184215412" TargetMode="External" /><Relationship Id="rId5" Type="http://schemas.openxmlformats.org/officeDocument/2006/relationships/hyperlink" Target="https://podminky.urs.cz/item/CS_URS_2023_02/184813121" TargetMode="External" /><Relationship Id="rId6" Type="http://schemas.openxmlformats.org/officeDocument/2006/relationships/hyperlink" Target="https://podminky.urs.cz/item/CS_URS_2023_02/184816111" TargetMode="External" /><Relationship Id="rId7" Type="http://schemas.openxmlformats.org/officeDocument/2006/relationships/hyperlink" Target="https://podminky.urs.cz/item/CS_URS_2023_02/184911421" TargetMode="External" /><Relationship Id="rId8" Type="http://schemas.openxmlformats.org/officeDocument/2006/relationships/hyperlink" Target="https://podminky.urs.cz/item/CS_URS_2023_02/185804311" TargetMode="External" /><Relationship Id="rId9" Type="http://schemas.openxmlformats.org/officeDocument/2006/relationships/hyperlink" Target="https://podminky.urs.cz/item/CS_URS_2023_02/185851121" TargetMode="External" /><Relationship Id="rId10" Type="http://schemas.openxmlformats.org/officeDocument/2006/relationships/hyperlink" Target="https://podminky.urs.cz/item/CS_URS_2023_02/899922811" TargetMode="External" /><Relationship Id="rId1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3411211" TargetMode="External" /><Relationship Id="rId2" Type="http://schemas.openxmlformats.org/officeDocument/2006/relationships/hyperlink" Target="https://podminky.urs.cz/item/CS_URS_2023_01/184816111" TargetMode="External" /><Relationship Id="rId3" Type="http://schemas.openxmlformats.org/officeDocument/2006/relationships/hyperlink" Target="https://podminky.urs.cz/item/CS_URS_2023_02/185804311" TargetMode="External" /><Relationship Id="rId4" Type="http://schemas.openxmlformats.org/officeDocument/2006/relationships/hyperlink" Target="https://podminky.urs.cz/item/CS_URS_2023_02/185851121" TargetMode="External" /><Relationship Id="rId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3411211" TargetMode="External" /><Relationship Id="rId2" Type="http://schemas.openxmlformats.org/officeDocument/2006/relationships/hyperlink" Target="https://podminky.urs.cz/item/CS_URS_2023_01/184816111" TargetMode="External" /><Relationship Id="rId3" Type="http://schemas.openxmlformats.org/officeDocument/2006/relationships/hyperlink" Target="https://podminky.urs.cz/item/CS_URS_2023_02/185804311" TargetMode="External" /><Relationship Id="rId4" Type="http://schemas.openxmlformats.org/officeDocument/2006/relationships/hyperlink" Target="https://podminky.urs.cz/item/CS_URS_2023_02/185851121" TargetMode="External" /><Relationship Id="rId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2155215" TargetMode="External" /><Relationship Id="rId2" Type="http://schemas.openxmlformats.org/officeDocument/2006/relationships/hyperlink" Target="https://podminky.urs.cz/item/CS_URS_2023_02/183411211" TargetMode="External" /><Relationship Id="rId3" Type="http://schemas.openxmlformats.org/officeDocument/2006/relationships/hyperlink" Target="https://podminky.urs.cz/item/CS_URS_2023_01/184816111" TargetMode="External" /><Relationship Id="rId4" Type="http://schemas.openxmlformats.org/officeDocument/2006/relationships/hyperlink" Target="https://podminky.urs.cz/item/CS_URS_2023_02/185804311" TargetMode="External" /><Relationship Id="rId5" Type="http://schemas.openxmlformats.org/officeDocument/2006/relationships/hyperlink" Target="https://podminky.urs.cz/item/CS_URS_2023_02/185851121" TargetMode="External" /><Relationship Id="rId6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1002000" TargetMode="External" /><Relationship Id="rId2" Type="http://schemas.openxmlformats.org/officeDocument/2006/relationships/hyperlink" Target="https://podminky.urs.cz/item/CS_URS_2022_02/011324000" TargetMode="External" /><Relationship Id="rId3" Type="http://schemas.openxmlformats.org/officeDocument/2006/relationships/hyperlink" Target="https://podminky.urs.cz/item/CS_URS_2022_02/012103000" TargetMode="External" /><Relationship Id="rId4" Type="http://schemas.openxmlformats.org/officeDocument/2006/relationships/hyperlink" Target="https://podminky.urs.cz/item/CS_URS_2022_02/012203000" TargetMode="External" /><Relationship Id="rId5" Type="http://schemas.openxmlformats.org/officeDocument/2006/relationships/hyperlink" Target="https://podminky.urs.cz/item/CS_URS_2022_02/012303000" TargetMode="External" /><Relationship Id="rId6" Type="http://schemas.openxmlformats.org/officeDocument/2006/relationships/hyperlink" Target="https://podminky.urs.cz/item/CS_URS_2022_02/013254000" TargetMode="External" /><Relationship Id="rId7" Type="http://schemas.openxmlformats.org/officeDocument/2006/relationships/hyperlink" Target="https://podminky.urs.cz/item/CS_URS_2022_02/030001000" TargetMode="External" /><Relationship Id="rId8" Type="http://schemas.openxmlformats.org/officeDocument/2006/relationships/hyperlink" Target="https://podminky.urs.cz/item/CS_URS_2022_02/041903000" TargetMode="External" /><Relationship Id="rId9" Type="http://schemas.openxmlformats.org/officeDocument/2006/relationships/hyperlink" Target="https://podminky.urs.cz/item/CS_URS_2022_02/043002000" TargetMode="External" /><Relationship Id="rId10" Type="http://schemas.openxmlformats.org/officeDocument/2006/relationships/hyperlink" Target="https://podminky.urs.cz/item/CS_URS_2022_02/072002000" TargetMode="External" /><Relationship Id="rId11" Type="http://schemas.openxmlformats.org/officeDocument/2006/relationships/hyperlink" Target="https://podminky.urs.cz/item/CS_URS_2022_02/049103000" TargetMode="External" /><Relationship Id="rId12" Type="http://schemas.openxmlformats.org/officeDocument/2006/relationships/hyperlink" Target="https://podminky.urs.cz/item/CS_URS_2022_02/091504000" TargetMode="External" /><Relationship Id="rId13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33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35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39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53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147/2023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Polní cesta HC15 k.ú. Strážnice u Mělníka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k.ú. Strážnice u Mělníka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3.11.2023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SPÚ-KPÚ pro Středočeský kraj, Pobočka Mělník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Georeal spol.s.r.o.</v>
      </c>
      <c r="AN49" s="65"/>
      <c r="AO49" s="65"/>
      <c r="AP49" s="65"/>
      <c r="AQ49" s="41"/>
      <c r="AR49" s="45"/>
      <c r="AS49" s="75" t="s">
        <v>54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37</v>
      </c>
      <c r="AJ50" s="41"/>
      <c r="AK50" s="41"/>
      <c r="AL50" s="41"/>
      <c r="AM50" s="74" t="str">
        <f>IF(E20="","",E20)</f>
        <v>Georeal spol.s.r.o.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55</v>
      </c>
      <c r="D52" s="88"/>
      <c r="E52" s="88"/>
      <c r="F52" s="88"/>
      <c r="G52" s="88"/>
      <c r="H52" s="89"/>
      <c r="I52" s="90" t="s">
        <v>56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57</v>
      </c>
      <c r="AH52" s="88"/>
      <c r="AI52" s="88"/>
      <c r="AJ52" s="88"/>
      <c r="AK52" s="88"/>
      <c r="AL52" s="88"/>
      <c r="AM52" s="88"/>
      <c r="AN52" s="90" t="s">
        <v>58</v>
      </c>
      <c r="AO52" s="88"/>
      <c r="AP52" s="88"/>
      <c r="AQ52" s="92" t="s">
        <v>59</v>
      </c>
      <c r="AR52" s="45"/>
      <c r="AS52" s="93" t="s">
        <v>60</v>
      </c>
      <c r="AT52" s="94" t="s">
        <v>61</v>
      </c>
      <c r="AU52" s="94" t="s">
        <v>62</v>
      </c>
      <c r="AV52" s="94" t="s">
        <v>63</v>
      </c>
      <c r="AW52" s="94" t="s">
        <v>64</v>
      </c>
      <c r="AX52" s="94" t="s">
        <v>65</v>
      </c>
      <c r="AY52" s="94" t="s">
        <v>66</v>
      </c>
      <c r="AZ52" s="94" t="s">
        <v>67</v>
      </c>
      <c r="BA52" s="94" t="s">
        <v>68</v>
      </c>
      <c r="BB52" s="94" t="s">
        <v>69</v>
      </c>
      <c r="BC52" s="94" t="s">
        <v>70</v>
      </c>
      <c r="BD52" s="95" t="s">
        <v>71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72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ROUND(SUM(AG55:AG60),2)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ROUND(SUM(AS55:AS60),2)</f>
        <v>0</v>
      </c>
      <c r="AT54" s="107">
        <f>ROUND(SUM(AV54:AW54),2)</f>
        <v>0</v>
      </c>
      <c r="AU54" s="108">
        <f>ROUND(SUM(AU55:AU60),5)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ROUND(SUM(AZ55:AZ60),2)</f>
        <v>0</v>
      </c>
      <c r="BA54" s="107">
        <f>ROUND(SUM(BA55:BA60),2)</f>
        <v>0</v>
      </c>
      <c r="BB54" s="107">
        <f>ROUND(SUM(BB55:BB60),2)</f>
        <v>0</v>
      </c>
      <c r="BC54" s="107">
        <f>ROUND(SUM(BC55:BC60),2)</f>
        <v>0</v>
      </c>
      <c r="BD54" s="109">
        <f>ROUND(SUM(BD55:BD60),2)</f>
        <v>0</v>
      </c>
      <c r="BE54" s="6"/>
      <c r="BS54" s="110" t="s">
        <v>73</v>
      </c>
      <c r="BT54" s="110" t="s">
        <v>74</v>
      </c>
      <c r="BU54" s="111" t="s">
        <v>75</v>
      </c>
      <c r="BV54" s="110" t="s">
        <v>76</v>
      </c>
      <c r="BW54" s="110" t="s">
        <v>5</v>
      </c>
      <c r="BX54" s="110" t="s">
        <v>77</v>
      </c>
      <c r="CL54" s="110" t="s">
        <v>19</v>
      </c>
    </row>
    <row r="55" s="7" customFormat="1" ht="16.5" customHeight="1">
      <c r="A55" s="112" t="s">
        <v>78</v>
      </c>
      <c r="B55" s="113"/>
      <c r="C55" s="114"/>
      <c r="D55" s="115" t="s">
        <v>79</v>
      </c>
      <c r="E55" s="115"/>
      <c r="F55" s="115"/>
      <c r="G55" s="115"/>
      <c r="H55" s="115"/>
      <c r="I55" s="116"/>
      <c r="J55" s="115" t="s">
        <v>80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101 - Polní cesta HC15'!J30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81</v>
      </c>
      <c r="AR55" s="119"/>
      <c r="AS55" s="120">
        <v>0</v>
      </c>
      <c r="AT55" s="121">
        <f>ROUND(SUM(AV55:AW55),2)</f>
        <v>0</v>
      </c>
      <c r="AU55" s="122">
        <f>'SO 101 - Polní cesta HC15'!P87</f>
        <v>0</v>
      </c>
      <c r="AV55" s="121">
        <f>'SO 101 - Polní cesta HC15'!J33</f>
        <v>0</v>
      </c>
      <c r="AW55" s="121">
        <f>'SO 101 - Polní cesta HC15'!J34</f>
        <v>0</v>
      </c>
      <c r="AX55" s="121">
        <f>'SO 101 - Polní cesta HC15'!J35</f>
        <v>0</v>
      </c>
      <c r="AY55" s="121">
        <f>'SO 101 - Polní cesta HC15'!J36</f>
        <v>0</v>
      </c>
      <c r="AZ55" s="121">
        <f>'SO 101 - Polní cesta HC15'!F33</f>
        <v>0</v>
      </c>
      <c r="BA55" s="121">
        <f>'SO 101 - Polní cesta HC15'!F34</f>
        <v>0</v>
      </c>
      <c r="BB55" s="121">
        <f>'SO 101 - Polní cesta HC15'!F35</f>
        <v>0</v>
      </c>
      <c r="BC55" s="121">
        <f>'SO 101 - Polní cesta HC15'!F36</f>
        <v>0</v>
      </c>
      <c r="BD55" s="123">
        <f>'SO 101 - Polní cesta HC15'!F37</f>
        <v>0</v>
      </c>
      <c r="BE55" s="7"/>
      <c r="BT55" s="124" t="s">
        <v>82</v>
      </c>
      <c r="BV55" s="124" t="s">
        <v>76</v>
      </c>
      <c r="BW55" s="124" t="s">
        <v>83</v>
      </c>
      <c r="BX55" s="124" t="s">
        <v>5</v>
      </c>
      <c r="CL55" s="124" t="s">
        <v>19</v>
      </c>
      <c r="CM55" s="124" t="s">
        <v>84</v>
      </c>
    </row>
    <row r="56" s="7" customFormat="1" ht="16.5" customHeight="1">
      <c r="A56" s="112" t="s">
        <v>78</v>
      </c>
      <c r="B56" s="113"/>
      <c r="C56" s="114"/>
      <c r="D56" s="115" t="s">
        <v>85</v>
      </c>
      <c r="E56" s="115"/>
      <c r="F56" s="115"/>
      <c r="G56" s="115"/>
      <c r="H56" s="115"/>
      <c r="I56" s="116"/>
      <c r="J56" s="115" t="s">
        <v>86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801 - Doprovodná zeleň'!J30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81</v>
      </c>
      <c r="AR56" s="119"/>
      <c r="AS56" s="120">
        <v>0</v>
      </c>
      <c r="AT56" s="121">
        <f>ROUND(SUM(AV56:AW56),2)</f>
        <v>0</v>
      </c>
      <c r="AU56" s="122">
        <f>'SO 801 - Doprovodná zeleň'!P82</f>
        <v>0</v>
      </c>
      <c r="AV56" s="121">
        <f>'SO 801 - Doprovodná zeleň'!J33</f>
        <v>0</v>
      </c>
      <c r="AW56" s="121">
        <f>'SO 801 - Doprovodná zeleň'!J34</f>
        <v>0</v>
      </c>
      <c r="AX56" s="121">
        <f>'SO 801 - Doprovodná zeleň'!J35</f>
        <v>0</v>
      </c>
      <c r="AY56" s="121">
        <f>'SO 801 - Doprovodná zeleň'!J36</f>
        <v>0</v>
      </c>
      <c r="AZ56" s="121">
        <f>'SO 801 - Doprovodná zeleň'!F33</f>
        <v>0</v>
      </c>
      <c r="BA56" s="121">
        <f>'SO 801 - Doprovodná zeleň'!F34</f>
        <v>0</v>
      </c>
      <c r="BB56" s="121">
        <f>'SO 801 - Doprovodná zeleň'!F35</f>
        <v>0</v>
      </c>
      <c r="BC56" s="121">
        <f>'SO 801 - Doprovodná zeleň'!F36</f>
        <v>0</v>
      </c>
      <c r="BD56" s="123">
        <f>'SO 801 - Doprovodná zeleň'!F37</f>
        <v>0</v>
      </c>
      <c r="BE56" s="7"/>
      <c r="BT56" s="124" t="s">
        <v>82</v>
      </c>
      <c r="BV56" s="124" t="s">
        <v>76</v>
      </c>
      <c r="BW56" s="124" t="s">
        <v>87</v>
      </c>
      <c r="BX56" s="124" t="s">
        <v>5</v>
      </c>
      <c r="CL56" s="124" t="s">
        <v>19</v>
      </c>
      <c r="CM56" s="124" t="s">
        <v>84</v>
      </c>
    </row>
    <row r="57" s="7" customFormat="1" ht="24.75" customHeight="1">
      <c r="A57" s="112" t="s">
        <v>78</v>
      </c>
      <c r="B57" s="113"/>
      <c r="C57" s="114"/>
      <c r="D57" s="115" t="s">
        <v>88</v>
      </c>
      <c r="E57" s="115"/>
      <c r="F57" s="115"/>
      <c r="G57" s="115"/>
      <c r="H57" s="115"/>
      <c r="I57" s="116"/>
      <c r="J57" s="115" t="s">
        <v>89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801.1 - Následná péče 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81</v>
      </c>
      <c r="AR57" s="119"/>
      <c r="AS57" s="120">
        <v>0</v>
      </c>
      <c r="AT57" s="121">
        <f>ROUND(SUM(AV57:AW57),2)</f>
        <v>0</v>
      </c>
      <c r="AU57" s="122">
        <f>'SO 801.1 - Následná péče ...'!P81</f>
        <v>0</v>
      </c>
      <c r="AV57" s="121">
        <f>'SO 801.1 - Následná péče ...'!J33</f>
        <v>0</v>
      </c>
      <c r="AW57" s="121">
        <f>'SO 801.1 - Následná péče ...'!J34</f>
        <v>0</v>
      </c>
      <c r="AX57" s="121">
        <f>'SO 801.1 - Následná péče ...'!J35</f>
        <v>0</v>
      </c>
      <c r="AY57" s="121">
        <f>'SO 801.1 - Následná péče ...'!J36</f>
        <v>0</v>
      </c>
      <c r="AZ57" s="121">
        <f>'SO 801.1 - Následná péče ...'!F33</f>
        <v>0</v>
      </c>
      <c r="BA57" s="121">
        <f>'SO 801.1 - Následná péče ...'!F34</f>
        <v>0</v>
      </c>
      <c r="BB57" s="121">
        <f>'SO 801.1 - Následná péče ...'!F35</f>
        <v>0</v>
      </c>
      <c r="BC57" s="121">
        <f>'SO 801.1 - Následná péče ...'!F36</f>
        <v>0</v>
      </c>
      <c r="BD57" s="123">
        <f>'SO 801.1 - Následná péče ...'!F37</f>
        <v>0</v>
      </c>
      <c r="BE57" s="7"/>
      <c r="BT57" s="124" t="s">
        <v>82</v>
      </c>
      <c r="BV57" s="124" t="s">
        <v>76</v>
      </c>
      <c r="BW57" s="124" t="s">
        <v>90</v>
      </c>
      <c r="BX57" s="124" t="s">
        <v>5</v>
      </c>
      <c r="CL57" s="124" t="s">
        <v>19</v>
      </c>
      <c r="CM57" s="124" t="s">
        <v>84</v>
      </c>
    </row>
    <row r="58" s="7" customFormat="1" ht="24.75" customHeight="1">
      <c r="A58" s="112" t="s">
        <v>78</v>
      </c>
      <c r="B58" s="113"/>
      <c r="C58" s="114"/>
      <c r="D58" s="115" t="s">
        <v>91</v>
      </c>
      <c r="E58" s="115"/>
      <c r="F58" s="115"/>
      <c r="G58" s="115"/>
      <c r="H58" s="115"/>
      <c r="I58" s="116"/>
      <c r="J58" s="115" t="s">
        <v>92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 801.2 - Následná péče 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81</v>
      </c>
      <c r="AR58" s="119"/>
      <c r="AS58" s="120">
        <v>0</v>
      </c>
      <c r="AT58" s="121">
        <f>ROUND(SUM(AV58:AW58),2)</f>
        <v>0</v>
      </c>
      <c r="AU58" s="122">
        <f>'SO 801.2 - Následná péče ...'!P81</f>
        <v>0</v>
      </c>
      <c r="AV58" s="121">
        <f>'SO 801.2 - Následná péče ...'!J33</f>
        <v>0</v>
      </c>
      <c r="AW58" s="121">
        <f>'SO 801.2 - Následná péče ...'!J34</f>
        <v>0</v>
      </c>
      <c r="AX58" s="121">
        <f>'SO 801.2 - Následná péče ...'!J35</f>
        <v>0</v>
      </c>
      <c r="AY58" s="121">
        <f>'SO 801.2 - Následná péče ...'!J36</f>
        <v>0</v>
      </c>
      <c r="AZ58" s="121">
        <f>'SO 801.2 - Následná péče ...'!F33</f>
        <v>0</v>
      </c>
      <c r="BA58" s="121">
        <f>'SO 801.2 - Následná péče ...'!F34</f>
        <v>0</v>
      </c>
      <c r="BB58" s="121">
        <f>'SO 801.2 - Následná péče ...'!F35</f>
        <v>0</v>
      </c>
      <c r="BC58" s="121">
        <f>'SO 801.2 - Následná péče ...'!F36</f>
        <v>0</v>
      </c>
      <c r="BD58" s="123">
        <f>'SO 801.2 - Následná péče ...'!F37</f>
        <v>0</v>
      </c>
      <c r="BE58" s="7"/>
      <c r="BT58" s="124" t="s">
        <v>82</v>
      </c>
      <c r="BV58" s="124" t="s">
        <v>76</v>
      </c>
      <c r="BW58" s="124" t="s">
        <v>93</v>
      </c>
      <c r="BX58" s="124" t="s">
        <v>5</v>
      </c>
      <c r="CL58" s="124" t="s">
        <v>19</v>
      </c>
      <c r="CM58" s="124" t="s">
        <v>84</v>
      </c>
    </row>
    <row r="59" s="7" customFormat="1" ht="24.75" customHeight="1">
      <c r="A59" s="112" t="s">
        <v>78</v>
      </c>
      <c r="B59" s="113"/>
      <c r="C59" s="114"/>
      <c r="D59" s="115" t="s">
        <v>94</v>
      </c>
      <c r="E59" s="115"/>
      <c r="F59" s="115"/>
      <c r="G59" s="115"/>
      <c r="H59" s="115"/>
      <c r="I59" s="116"/>
      <c r="J59" s="115" t="s">
        <v>95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'SO 801.3 - Následná péče 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81</v>
      </c>
      <c r="AR59" s="119"/>
      <c r="AS59" s="120">
        <v>0</v>
      </c>
      <c r="AT59" s="121">
        <f>ROUND(SUM(AV59:AW59),2)</f>
        <v>0</v>
      </c>
      <c r="AU59" s="122">
        <f>'SO 801.3 - Následná péče ...'!P81</f>
        <v>0</v>
      </c>
      <c r="AV59" s="121">
        <f>'SO 801.3 - Následná péče ...'!J33</f>
        <v>0</v>
      </c>
      <c r="AW59" s="121">
        <f>'SO 801.3 - Následná péče ...'!J34</f>
        <v>0</v>
      </c>
      <c r="AX59" s="121">
        <f>'SO 801.3 - Následná péče ...'!J35</f>
        <v>0</v>
      </c>
      <c r="AY59" s="121">
        <f>'SO 801.3 - Následná péče ...'!J36</f>
        <v>0</v>
      </c>
      <c r="AZ59" s="121">
        <f>'SO 801.3 - Následná péče ...'!F33</f>
        <v>0</v>
      </c>
      <c r="BA59" s="121">
        <f>'SO 801.3 - Následná péče ...'!F34</f>
        <v>0</v>
      </c>
      <c r="BB59" s="121">
        <f>'SO 801.3 - Následná péče ...'!F35</f>
        <v>0</v>
      </c>
      <c r="BC59" s="121">
        <f>'SO 801.3 - Následná péče ...'!F36</f>
        <v>0</v>
      </c>
      <c r="BD59" s="123">
        <f>'SO 801.3 - Následná péče ...'!F37</f>
        <v>0</v>
      </c>
      <c r="BE59" s="7"/>
      <c r="BT59" s="124" t="s">
        <v>82</v>
      </c>
      <c r="BV59" s="124" t="s">
        <v>76</v>
      </c>
      <c r="BW59" s="124" t="s">
        <v>96</v>
      </c>
      <c r="BX59" s="124" t="s">
        <v>5</v>
      </c>
      <c r="CL59" s="124" t="s">
        <v>19</v>
      </c>
      <c r="CM59" s="124" t="s">
        <v>84</v>
      </c>
    </row>
    <row r="60" s="7" customFormat="1" ht="16.5" customHeight="1">
      <c r="A60" s="112" t="s">
        <v>78</v>
      </c>
      <c r="B60" s="113"/>
      <c r="C60" s="114"/>
      <c r="D60" s="115" t="s">
        <v>97</v>
      </c>
      <c r="E60" s="115"/>
      <c r="F60" s="115"/>
      <c r="G60" s="115"/>
      <c r="H60" s="115"/>
      <c r="I60" s="116"/>
      <c r="J60" s="115" t="s">
        <v>98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'VRN - Vedlejší rozpočtové...'!J30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81</v>
      </c>
      <c r="AR60" s="119"/>
      <c r="AS60" s="125">
        <v>0</v>
      </c>
      <c r="AT60" s="126">
        <f>ROUND(SUM(AV60:AW60),2)</f>
        <v>0</v>
      </c>
      <c r="AU60" s="127">
        <f>'VRN - Vedlejší rozpočtové...'!P85</f>
        <v>0</v>
      </c>
      <c r="AV60" s="126">
        <f>'VRN - Vedlejší rozpočtové...'!J33</f>
        <v>0</v>
      </c>
      <c r="AW60" s="126">
        <f>'VRN - Vedlejší rozpočtové...'!J34</f>
        <v>0</v>
      </c>
      <c r="AX60" s="126">
        <f>'VRN - Vedlejší rozpočtové...'!J35</f>
        <v>0</v>
      </c>
      <c r="AY60" s="126">
        <f>'VRN - Vedlejší rozpočtové...'!J36</f>
        <v>0</v>
      </c>
      <c r="AZ60" s="126">
        <f>'VRN - Vedlejší rozpočtové...'!F33</f>
        <v>0</v>
      </c>
      <c r="BA60" s="126">
        <f>'VRN - Vedlejší rozpočtové...'!F34</f>
        <v>0</v>
      </c>
      <c r="BB60" s="126">
        <f>'VRN - Vedlejší rozpočtové...'!F35</f>
        <v>0</v>
      </c>
      <c r="BC60" s="126">
        <f>'VRN - Vedlejší rozpočtové...'!F36</f>
        <v>0</v>
      </c>
      <c r="BD60" s="128">
        <f>'VRN - Vedlejší rozpočtové...'!F37</f>
        <v>0</v>
      </c>
      <c r="BE60" s="7"/>
      <c r="BT60" s="124" t="s">
        <v>82</v>
      </c>
      <c r="BV60" s="124" t="s">
        <v>76</v>
      </c>
      <c r="BW60" s="124" t="s">
        <v>99</v>
      </c>
      <c r="BX60" s="124" t="s">
        <v>5</v>
      </c>
      <c r="CL60" s="124" t="s">
        <v>19</v>
      </c>
      <c r="CM60" s="124" t="s">
        <v>84</v>
      </c>
    </row>
    <row r="61" s="2" customFormat="1" ht="30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45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</sheetData>
  <sheetProtection sheet="1" formatColumns="0" formatRows="0" objects="1" scenarios="1" spinCount="100000" saltValue="3oVMah7mfZv5akTjG1/UGA/kTNUWwHyeDs/NwV5mibhImgUzZ0d+aJiXiIG1H/t2xwufIPgNieXKIoN5ON+2TA==" hashValue="luwsS2/x0nX8Ks/sd33HKLg86ICCPXsFQlBlM5W5tm7hFR/LcfXw2Xn58VoheYwrcwwiMLzh1RZ17pYAWXV5Kg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101 - Polní cesta HC15'!C2" display="/"/>
    <hyperlink ref="A56" location="'SO 801 - Doprovodná zeleň'!C2" display="/"/>
    <hyperlink ref="A57" location="'SO 801.1 - Následná péče ...'!C2" display="/"/>
    <hyperlink ref="A58" location="'SO 801.2 - Následná péče ...'!C2" display="/"/>
    <hyperlink ref="A59" location="'SO 801.3 - Následná péče ...'!C2" display="/"/>
    <hyperlink ref="A60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100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Polní cesta HC15 k.ú. Strážnice u Mělníka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3.11.2023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35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37</v>
      </c>
      <c r="E23" s="39"/>
      <c r="F23" s="39"/>
      <c r="G23" s="39"/>
      <c r="H23" s="39"/>
      <c r="I23" s="133" t="s">
        <v>26</v>
      </c>
      <c r="J23" s="137" t="s">
        <v>33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29</v>
      </c>
      <c r="J24" s="137" t="s">
        <v>35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ROUND((SUM(BE87:BE297)),  2)</f>
        <v>0</v>
      </c>
      <c r="G33" s="39"/>
      <c r="H33" s="39"/>
      <c r="I33" s="149">
        <v>0.20999999999999999</v>
      </c>
      <c r="J33" s="148">
        <f>ROUND(((SUM(BE87:BE297))*I33),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ROUND((SUM(BF87:BF297)),  2)</f>
        <v>0</v>
      </c>
      <c r="G34" s="39"/>
      <c r="H34" s="39"/>
      <c r="I34" s="149">
        <v>0.14999999999999999</v>
      </c>
      <c r="J34" s="148">
        <f>ROUND(((SUM(BF87:BF297))*I34),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ROUND((SUM(BG87:BG297)),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ROUND((SUM(BH87:BH297)),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ROUND((SUM(BI87:BI297)),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Polní cesta HC15 k.ú. Strážnice u Mělníka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101 - Polní cesta HC15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k.ú. Strážnice u Mělníka</v>
      </c>
      <c r="G52" s="41"/>
      <c r="H52" s="41"/>
      <c r="I52" s="33" t="s">
        <v>23</v>
      </c>
      <c r="J52" s="73" t="str">
        <f>IF(J12="","",J12)</f>
        <v>3.11.2023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SPÚ-KPÚ pro Středočeský kraj, Pobočka Mělník</v>
      </c>
      <c r="G54" s="41"/>
      <c r="H54" s="41"/>
      <c r="I54" s="33" t="s">
        <v>32</v>
      </c>
      <c r="J54" s="37" t="str">
        <f>E21</f>
        <v>Georeal spol.s.r.o.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37</v>
      </c>
      <c r="J55" s="37" t="str">
        <f>E24</f>
        <v>Georeal spol.s.r.o.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104</v>
      </c>
      <c r="D57" s="163"/>
      <c r="E57" s="163"/>
      <c r="F57" s="163"/>
      <c r="G57" s="163"/>
      <c r="H57" s="163"/>
      <c r="I57" s="163"/>
      <c r="J57" s="164" t="s">
        <v>105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106</v>
      </c>
    </row>
    <row r="60" s="9" customFormat="1" ht="24.96" customHeight="1">
      <c r="A60" s="9"/>
      <c r="B60" s="166"/>
      <c r="C60" s="167"/>
      <c r="D60" s="168" t="s">
        <v>107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108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2"/>
      <c r="C62" s="173"/>
      <c r="D62" s="174" t="s">
        <v>109</v>
      </c>
      <c r="E62" s="175"/>
      <c r="F62" s="175"/>
      <c r="G62" s="175"/>
      <c r="H62" s="175"/>
      <c r="I62" s="175"/>
      <c r="J62" s="176">
        <f>J189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110</v>
      </c>
      <c r="E63" s="175"/>
      <c r="F63" s="175"/>
      <c r="G63" s="175"/>
      <c r="H63" s="175"/>
      <c r="I63" s="175"/>
      <c r="J63" s="176">
        <f>J204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111</v>
      </c>
      <c r="E64" s="175"/>
      <c r="F64" s="175"/>
      <c r="G64" s="175"/>
      <c r="H64" s="175"/>
      <c r="I64" s="175"/>
      <c r="J64" s="176">
        <f>J216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112</v>
      </c>
      <c r="E65" s="175"/>
      <c r="F65" s="175"/>
      <c r="G65" s="175"/>
      <c r="H65" s="175"/>
      <c r="I65" s="175"/>
      <c r="J65" s="176">
        <f>J248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113</v>
      </c>
      <c r="E66" s="175"/>
      <c r="F66" s="175"/>
      <c r="G66" s="175"/>
      <c r="H66" s="175"/>
      <c r="I66" s="175"/>
      <c r="J66" s="176">
        <f>J269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114</v>
      </c>
      <c r="E67" s="175"/>
      <c r="F67" s="175"/>
      <c r="G67" s="175"/>
      <c r="H67" s="175"/>
      <c r="I67" s="175"/>
      <c r="J67" s="176">
        <f>J291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115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Polní cesta HC15 k.ú. Strážnice u Mělníka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101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SO 101 - Polní cesta HC15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k.ú. Strážnice u Mělníka</v>
      </c>
      <c r="G81" s="41"/>
      <c r="H81" s="41"/>
      <c r="I81" s="33" t="s">
        <v>23</v>
      </c>
      <c r="J81" s="73" t="str">
        <f>IF(J12="","",J12)</f>
        <v>3.11.2023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>SPÚ-KPÚ pro Středočeský kraj, Pobočka Mělník</v>
      </c>
      <c r="G83" s="41"/>
      <c r="H83" s="41"/>
      <c r="I83" s="33" t="s">
        <v>32</v>
      </c>
      <c r="J83" s="37" t="str">
        <f>E21</f>
        <v>Georeal spol.s.r.o.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30</v>
      </c>
      <c r="D84" s="41"/>
      <c r="E84" s="41"/>
      <c r="F84" s="28" t="str">
        <f>IF(E18="","",E18)</f>
        <v>Vyplň údaj</v>
      </c>
      <c r="G84" s="41"/>
      <c r="H84" s="41"/>
      <c r="I84" s="33" t="s">
        <v>37</v>
      </c>
      <c r="J84" s="37" t="str">
        <f>E24</f>
        <v>Georeal spol.s.r.o.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116</v>
      </c>
      <c r="D86" s="181" t="s">
        <v>59</v>
      </c>
      <c r="E86" s="181" t="s">
        <v>55</v>
      </c>
      <c r="F86" s="181" t="s">
        <v>56</v>
      </c>
      <c r="G86" s="181" t="s">
        <v>117</v>
      </c>
      <c r="H86" s="181" t="s">
        <v>118</v>
      </c>
      <c r="I86" s="181" t="s">
        <v>119</v>
      </c>
      <c r="J86" s="181" t="s">
        <v>105</v>
      </c>
      <c r="K86" s="182" t="s">
        <v>120</v>
      </c>
      <c r="L86" s="183"/>
      <c r="M86" s="93" t="s">
        <v>19</v>
      </c>
      <c r="N86" s="94" t="s">
        <v>44</v>
      </c>
      <c r="O86" s="94" t="s">
        <v>121</v>
      </c>
      <c r="P86" s="94" t="s">
        <v>122</v>
      </c>
      <c r="Q86" s="94" t="s">
        <v>123</v>
      </c>
      <c r="R86" s="94" t="s">
        <v>124</v>
      </c>
      <c r="S86" s="94" t="s">
        <v>125</v>
      </c>
      <c r="T86" s="95" t="s">
        <v>126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127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</f>
        <v>0</v>
      </c>
      <c r="Q87" s="97"/>
      <c r="R87" s="186">
        <f>R88</f>
        <v>16206.569979229995</v>
      </c>
      <c r="S87" s="97"/>
      <c r="T87" s="187">
        <f>T88</f>
        <v>8123.6417500000007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73</v>
      </c>
      <c r="AU87" s="18" t="s">
        <v>106</v>
      </c>
      <c r="BK87" s="188">
        <f>BK88</f>
        <v>0</v>
      </c>
    </row>
    <row r="88" s="12" customFormat="1" ht="25.92" customHeight="1">
      <c r="A88" s="12"/>
      <c r="B88" s="189"/>
      <c r="C88" s="190"/>
      <c r="D88" s="191" t="s">
        <v>73</v>
      </c>
      <c r="E88" s="192" t="s">
        <v>128</v>
      </c>
      <c r="F88" s="192" t="s">
        <v>129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P89+P204+P216+P248+P269+P291</f>
        <v>0</v>
      </c>
      <c r="Q88" s="197"/>
      <c r="R88" s="198">
        <f>R89+R204+R216+R248+R269+R291</f>
        <v>16206.569979229995</v>
      </c>
      <c r="S88" s="197"/>
      <c r="T88" s="199">
        <f>T89+T204+T216+T248+T269+T291</f>
        <v>8123.6417500000007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82</v>
      </c>
      <c r="AT88" s="201" t="s">
        <v>73</v>
      </c>
      <c r="AU88" s="201" t="s">
        <v>74</v>
      </c>
      <c r="AY88" s="200" t="s">
        <v>130</v>
      </c>
      <c r="BK88" s="202">
        <f>BK89+BK204+BK216+BK248+BK269+BK291</f>
        <v>0</v>
      </c>
    </row>
    <row r="89" s="12" customFormat="1" ht="22.8" customHeight="1">
      <c r="A89" s="12"/>
      <c r="B89" s="189"/>
      <c r="C89" s="190"/>
      <c r="D89" s="191" t="s">
        <v>73</v>
      </c>
      <c r="E89" s="203" t="s">
        <v>82</v>
      </c>
      <c r="F89" s="203" t="s">
        <v>131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P90+SUM(P91:P189)</f>
        <v>0</v>
      </c>
      <c r="Q89" s="197"/>
      <c r="R89" s="198">
        <f>R90+SUM(R91:R189)</f>
        <v>2734.8871359200002</v>
      </c>
      <c r="S89" s="197"/>
      <c r="T89" s="199">
        <f>T90+SUM(T91:T189)</f>
        <v>8123.1497500000005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82</v>
      </c>
      <c r="AT89" s="201" t="s">
        <v>73</v>
      </c>
      <c r="AU89" s="201" t="s">
        <v>82</v>
      </c>
      <c r="AY89" s="200" t="s">
        <v>130</v>
      </c>
      <c r="BK89" s="202">
        <f>BK90+SUM(BK91:BK189)</f>
        <v>0</v>
      </c>
    </row>
    <row r="90" s="2" customFormat="1" ht="24.15" customHeight="1">
      <c r="A90" s="39"/>
      <c r="B90" s="40"/>
      <c r="C90" s="205" t="s">
        <v>82</v>
      </c>
      <c r="D90" s="205" t="s">
        <v>132</v>
      </c>
      <c r="E90" s="206" t="s">
        <v>133</v>
      </c>
      <c r="F90" s="207" t="s">
        <v>134</v>
      </c>
      <c r="G90" s="208" t="s">
        <v>135</v>
      </c>
      <c r="H90" s="209">
        <v>5144.9399999999996</v>
      </c>
      <c r="I90" s="210"/>
      <c r="J90" s="211">
        <f>ROUND(I90*H90,2)</f>
        <v>0</v>
      </c>
      <c r="K90" s="207" t="s">
        <v>136</v>
      </c>
      <c r="L90" s="45"/>
      <c r="M90" s="212" t="s">
        <v>19</v>
      </c>
      <c r="N90" s="213" t="s">
        <v>45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137</v>
      </c>
      <c r="AT90" s="216" t="s">
        <v>132</v>
      </c>
      <c r="AU90" s="216" t="s">
        <v>84</v>
      </c>
      <c r="AY90" s="18" t="s">
        <v>130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82</v>
      </c>
      <c r="BK90" s="217">
        <f>ROUND(I90*H90,2)</f>
        <v>0</v>
      </c>
      <c r="BL90" s="18" t="s">
        <v>137</v>
      </c>
      <c r="BM90" s="216" t="s">
        <v>138</v>
      </c>
    </row>
    <row r="91" s="2" customFormat="1">
      <c r="A91" s="39"/>
      <c r="B91" s="40"/>
      <c r="C91" s="41"/>
      <c r="D91" s="218" t="s">
        <v>139</v>
      </c>
      <c r="E91" s="41"/>
      <c r="F91" s="219" t="s">
        <v>140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139</v>
      </c>
      <c r="AU91" s="18" t="s">
        <v>84</v>
      </c>
    </row>
    <row r="92" s="2" customFormat="1">
      <c r="A92" s="39"/>
      <c r="B92" s="40"/>
      <c r="C92" s="41"/>
      <c r="D92" s="223" t="s">
        <v>141</v>
      </c>
      <c r="E92" s="41"/>
      <c r="F92" s="224" t="s">
        <v>142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141</v>
      </c>
      <c r="AU92" s="18" t="s">
        <v>84</v>
      </c>
    </row>
    <row r="93" s="2" customFormat="1" ht="16.5" customHeight="1">
      <c r="A93" s="39"/>
      <c r="B93" s="40"/>
      <c r="C93" s="205" t="s">
        <v>84</v>
      </c>
      <c r="D93" s="205" t="s">
        <v>132</v>
      </c>
      <c r="E93" s="206" t="s">
        <v>143</v>
      </c>
      <c r="F93" s="207" t="s">
        <v>144</v>
      </c>
      <c r="G93" s="208" t="s">
        <v>135</v>
      </c>
      <c r="H93" s="209">
        <v>8391.4400000000005</v>
      </c>
      <c r="I93" s="210"/>
      <c r="J93" s="211">
        <f>ROUND(I93*H93,2)</f>
        <v>0</v>
      </c>
      <c r="K93" s="207" t="s">
        <v>136</v>
      </c>
      <c r="L93" s="45"/>
      <c r="M93" s="212" t="s">
        <v>19</v>
      </c>
      <c r="N93" s="213" t="s">
        <v>45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137</v>
      </c>
      <c r="AT93" s="216" t="s">
        <v>132</v>
      </c>
      <c r="AU93" s="216" t="s">
        <v>84</v>
      </c>
      <c r="AY93" s="18" t="s">
        <v>130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82</v>
      </c>
      <c r="BK93" s="217">
        <f>ROUND(I93*H93,2)</f>
        <v>0</v>
      </c>
      <c r="BL93" s="18" t="s">
        <v>137</v>
      </c>
      <c r="BM93" s="216" t="s">
        <v>145</v>
      </c>
    </row>
    <row r="94" s="2" customFormat="1">
      <c r="A94" s="39"/>
      <c r="B94" s="40"/>
      <c r="C94" s="41"/>
      <c r="D94" s="218" t="s">
        <v>139</v>
      </c>
      <c r="E94" s="41"/>
      <c r="F94" s="219" t="s">
        <v>146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139</v>
      </c>
      <c r="AU94" s="18" t="s">
        <v>84</v>
      </c>
    </row>
    <row r="95" s="2" customFormat="1">
      <c r="A95" s="39"/>
      <c r="B95" s="40"/>
      <c r="C95" s="41"/>
      <c r="D95" s="223" t="s">
        <v>141</v>
      </c>
      <c r="E95" s="41"/>
      <c r="F95" s="224" t="s">
        <v>147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141</v>
      </c>
      <c r="AU95" s="18" t="s">
        <v>84</v>
      </c>
    </row>
    <row r="96" s="2" customFormat="1" ht="16.5" customHeight="1">
      <c r="A96" s="39"/>
      <c r="B96" s="40"/>
      <c r="C96" s="205" t="s">
        <v>148</v>
      </c>
      <c r="D96" s="205" t="s">
        <v>132</v>
      </c>
      <c r="E96" s="206" t="s">
        <v>149</v>
      </c>
      <c r="F96" s="207" t="s">
        <v>150</v>
      </c>
      <c r="G96" s="208" t="s">
        <v>151</v>
      </c>
      <c r="H96" s="209">
        <v>26</v>
      </c>
      <c r="I96" s="210"/>
      <c r="J96" s="211">
        <f>ROUND(I96*H96,2)</f>
        <v>0</v>
      </c>
      <c r="K96" s="207" t="s">
        <v>136</v>
      </c>
      <c r="L96" s="45"/>
      <c r="M96" s="212" t="s">
        <v>19</v>
      </c>
      <c r="N96" s="213" t="s">
        <v>45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137</v>
      </c>
      <c r="AT96" s="216" t="s">
        <v>132</v>
      </c>
      <c r="AU96" s="216" t="s">
        <v>84</v>
      </c>
      <c r="AY96" s="18" t="s">
        <v>130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82</v>
      </c>
      <c r="BK96" s="217">
        <f>ROUND(I96*H96,2)</f>
        <v>0</v>
      </c>
      <c r="BL96" s="18" t="s">
        <v>137</v>
      </c>
      <c r="BM96" s="216" t="s">
        <v>152</v>
      </c>
    </row>
    <row r="97" s="2" customFormat="1">
      <c r="A97" s="39"/>
      <c r="B97" s="40"/>
      <c r="C97" s="41"/>
      <c r="D97" s="218" t="s">
        <v>139</v>
      </c>
      <c r="E97" s="41"/>
      <c r="F97" s="219" t="s">
        <v>153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139</v>
      </c>
      <c r="AU97" s="18" t="s">
        <v>84</v>
      </c>
    </row>
    <row r="98" s="2" customFormat="1">
      <c r="A98" s="39"/>
      <c r="B98" s="40"/>
      <c r="C98" s="41"/>
      <c r="D98" s="223" t="s">
        <v>141</v>
      </c>
      <c r="E98" s="41"/>
      <c r="F98" s="224" t="s">
        <v>154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141</v>
      </c>
      <c r="AU98" s="18" t="s">
        <v>84</v>
      </c>
    </row>
    <row r="99" s="2" customFormat="1" ht="16.5" customHeight="1">
      <c r="A99" s="39"/>
      <c r="B99" s="40"/>
      <c r="C99" s="205" t="s">
        <v>137</v>
      </c>
      <c r="D99" s="205" t="s">
        <v>132</v>
      </c>
      <c r="E99" s="206" t="s">
        <v>155</v>
      </c>
      <c r="F99" s="207" t="s">
        <v>156</v>
      </c>
      <c r="G99" s="208" t="s">
        <v>151</v>
      </c>
      <c r="H99" s="209">
        <v>2</v>
      </c>
      <c r="I99" s="210"/>
      <c r="J99" s="211">
        <f>ROUND(I99*H99,2)</f>
        <v>0</v>
      </c>
      <c r="K99" s="207" t="s">
        <v>136</v>
      </c>
      <c r="L99" s="45"/>
      <c r="M99" s="212" t="s">
        <v>19</v>
      </c>
      <c r="N99" s="213" t="s">
        <v>45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137</v>
      </c>
      <c r="AT99" s="216" t="s">
        <v>132</v>
      </c>
      <c r="AU99" s="216" t="s">
        <v>84</v>
      </c>
      <c r="AY99" s="18" t="s">
        <v>130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82</v>
      </c>
      <c r="BK99" s="217">
        <f>ROUND(I99*H99,2)</f>
        <v>0</v>
      </c>
      <c r="BL99" s="18" t="s">
        <v>137</v>
      </c>
      <c r="BM99" s="216" t="s">
        <v>157</v>
      </c>
    </row>
    <row r="100" s="2" customFormat="1">
      <c r="A100" s="39"/>
      <c r="B100" s="40"/>
      <c r="C100" s="41"/>
      <c r="D100" s="218" t="s">
        <v>139</v>
      </c>
      <c r="E100" s="41"/>
      <c r="F100" s="219" t="s">
        <v>158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139</v>
      </c>
      <c r="AU100" s="18" t="s">
        <v>84</v>
      </c>
    </row>
    <row r="101" s="2" customFormat="1">
      <c r="A101" s="39"/>
      <c r="B101" s="40"/>
      <c r="C101" s="41"/>
      <c r="D101" s="223" t="s">
        <v>141</v>
      </c>
      <c r="E101" s="41"/>
      <c r="F101" s="224" t="s">
        <v>159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141</v>
      </c>
      <c r="AU101" s="18" t="s">
        <v>84</v>
      </c>
    </row>
    <row r="102" s="2" customFormat="1" ht="16.5" customHeight="1">
      <c r="A102" s="39"/>
      <c r="B102" s="40"/>
      <c r="C102" s="205" t="s">
        <v>160</v>
      </c>
      <c r="D102" s="205" t="s">
        <v>132</v>
      </c>
      <c r="E102" s="206" t="s">
        <v>161</v>
      </c>
      <c r="F102" s="207" t="s">
        <v>162</v>
      </c>
      <c r="G102" s="208" t="s">
        <v>151</v>
      </c>
      <c r="H102" s="209">
        <v>1</v>
      </c>
      <c r="I102" s="210"/>
      <c r="J102" s="211">
        <f>ROUND(I102*H102,2)</f>
        <v>0</v>
      </c>
      <c r="K102" s="207" t="s">
        <v>136</v>
      </c>
      <c r="L102" s="45"/>
      <c r="M102" s="212" t="s">
        <v>19</v>
      </c>
      <c r="N102" s="213" t="s">
        <v>45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137</v>
      </c>
      <c r="AT102" s="216" t="s">
        <v>132</v>
      </c>
      <c r="AU102" s="216" t="s">
        <v>84</v>
      </c>
      <c r="AY102" s="18" t="s">
        <v>130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82</v>
      </c>
      <c r="BK102" s="217">
        <f>ROUND(I102*H102,2)</f>
        <v>0</v>
      </c>
      <c r="BL102" s="18" t="s">
        <v>137</v>
      </c>
      <c r="BM102" s="216" t="s">
        <v>163</v>
      </c>
    </row>
    <row r="103" s="2" customFormat="1">
      <c r="A103" s="39"/>
      <c r="B103" s="40"/>
      <c r="C103" s="41"/>
      <c r="D103" s="218" t="s">
        <v>139</v>
      </c>
      <c r="E103" s="41"/>
      <c r="F103" s="219" t="s">
        <v>164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139</v>
      </c>
      <c r="AU103" s="18" t="s">
        <v>84</v>
      </c>
    </row>
    <row r="104" s="2" customFormat="1">
      <c r="A104" s="39"/>
      <c r="B104" s="40"/>
      <c r="C104" s="41"/>
      <c r="D104" s="223" t="s">
        <v>141</v>
      </c>
      <c r="E104" s="41"/>
      <c r="F104" s="224" t="s">
        <v>165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141</v>
      </c>
      <c r="AU104" s="18" t="s">
        <v>84</v>
      </c>
    </row>
    <row r="105" s="2" customFormat="1" ht="16.5" customHeight="1">
      <c r="A105" s="39"/>
      <c r="B105" s="40"/>
      <c r="C105" s="205" t="s">
        <v>166</v>
      </c>
      <c r="D105" s="205" t="s">
        <v>132</v>
      </c>
      <c r="E105" s="206" t="s">
        <v>167</v>
      </c>
      <c r="F105" s="207" t="s">
        <v>168</v>
      </c>
      <c r="G105" s="208" t="s">
        <v>151</v>
      </c>
      <c r="H105" s="209">
        <v>26</v>
      </c>
      <c r="I105" s="210"/>
      <c r="J105" s="211">
        <f>ROUND(I105*H105,2)</f>
        <v>0</v>
      </c>
      <c r="K105" s="207" t="s">
        <v>136</v>
      </c>
      <c r="L105" s="45"/>
      <c r="M105" s="212" t="s">
        <v>19</v>
      </c>
      <c r="N105" s="213" t="s">
        <v>45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137</v>
      </c>
      <c r="AT105" s="216" t="s">
        <v>132</v>
      </c>
      <c r="AU105" s="216" t="s">
        <v>84</v>
      </c>
      <c r="AY105" s="18" t="s">
        <v>130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82</v>
      </c>
      <c r="BK105" s="217">
        <f>ROUND(I105*H105,2)</f>
        <v>0</v>
      </c>
      <c r="BL105" s="18" t="s">
        <v>137</v>
      </c>
      <c r="BM105" s="216" t="s">
        <v>169</v>
      </c>
    </row>
    <row r="106" s="2" customFormat="1">
      <c r="A106" s="39"/>
      <c r="B106" s="40"/>
      <c r="C106" s="41"/>
      <c r="D106" s="218" t="s">
        <v>139</v>
      </c>
      <c r="E106" s="41"/>
      <c r="F106" s="219" t="s">
        <v>170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139</v>
      </c>
      <c r="AU106" s="18" t="s">
        <v>84</v>
      </c>
    </row>
    <row r="107" s="2" customFormat="1">
      <c r="A107" s="39"/>
      <c r="B107" s="40"/>
      <c r="C107" s="41"/>
      <c r="D107" s="223" t="s">
        <v>141</v>
      </c>
      <c r="E107" s="41"/>
      <c r="F107" s="224" t="s">
        <v>171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141</v>
      </c>
      <c r="AU107" s="18" t="s">
        <v>84</v>
      </c>
    </row>
    <row r="108" s="2" customFormat="1" ht="16.5" customHeight="1">
      <c r="A108" s="39"/>
      <c r="B108" s="40"/>
      <c r="C108" s="205" t="s">
        <v>172</v>
      </c>
      <c r="D108" s="205" t="s">
        <v>132</v>
      </c>
      <c r="E108" s="206" t="s">
        <v>173</v>
      </c>
      <c r="F108" s="207" t="s">
        <v>174</v>
      </c>
      <c r="G108" s="208" t="s">
        <v>151</v>
      </c>
      <c r="H108" s="209">
        <v>2</v>
      </c>
      <c r="I108" s="210"/>
      <c r="J108" s="211">
        <f>ROUND(I108*H108,2)</f>
        <v>0</v>
      </c>
      <c r="K108" s="207" t="s">
        <v>136</v>
      </c>
      <c r="L108" s="45"/>
      <c r="M108" s="212" t="s">
        <v>19</v>
      </c>
      <c r="N108" s="213" t="s">
        <v>45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137</v>
      </c>
      <c r="AT108" s="216" t="s">
        <v>132</v>
      </c>
      <c r="AU108" s="216" t="s">
        <v>84</v>
      </c>
      <c r="AY108" s="18" t="s">
        <v>130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82</v>
      </c>
      <c r="BK108" s="217">
        <f>ROUND(I108*H108,2)</f>
        <v>0</v>
      </c>
      <c r="BL108" s="18" t="s">
        <v>137</v>
      </c>
      <c r="BM108" s="216" t="s">
        <v>175</v>
      </c>
    </row>
    <row r="109" s="2" customFormat="1">
      <c r="A109" s="39"/>
      <c r="B109" s="40"/>
      <c r="C109" s="41"/>
      <c r="D109" s="218" t="s">
        <v>139</v>
      </c>
      <c r="E109" s="41"/>
      <c r="F109" s="219" t="s">
        <v>176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139</v>
      </c>
      <c r="AU109" s="18" t="s">
        <v>84</v>
      </c>
    </row>
    <row r="110" s="2" customFormat="1">
      <c r="A110" s="39"/>
      <c r="B110" s="40"/>
      <c r="C110" s="41"/>
      <c r="D110" s="223" t="s">
        <v>141</v>
      </c>
      <c r="E110" s="41"/>
      <c r="F110" s="224" t="s">
        <v>177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141</v>
      </c>
      <c r="AU110" s="18" t="s">
        <v>84</v>
      </c>
    </row>
    <row r="111" s="2" customFormat="1" ht="16.5" customHeight="1">
      <c r="A111" s="39"/>
      <c r="B111" s="40"/>
      <c r="C111" s="205" t="s">
        <v>178</v>
      </c>
      <c r="D111" s="205" t="s">
        <v>132</v>
      </c>
      <c r="E111" s="206" t="s">
        <v>179</v>
      </c>
      <c r="F111" s="207" t="s">
        <v>180</v>
      </c>
      <c r="G111" s="208" t="s">
        <v>151</v>
      </c>
      <c r="H111" s="209">
        <v>1</v>
      </c>
      <c r="I111" s="210"/>
      <c r="J111" s="211">
        <f>ROUND(I111*H111,2)</f>
        <v>0</v>
      </c>
      <c r="K111" s="207" t="s">
        <v>136</v>
      </c>
      <c r="L111" s="45"/>
      <c r="M111" s="212" t="s">
        <v>19</v>
      </c>
      <c r="N111" s="213" t="s">
        <v>45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137</v>
      </c>
      <c r="AT111" s="216" t="s">
        <v>132</v>
      </c>
      <c r="AU111" s="216" t="s">
        <v>84</v>
      </c>
      <c r="AY111" s="18" t="s">
        <v>130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82</v>
      </c>
      <c r="BK111" s="217">
        <f>ROUND(I111*H111,2)</f>
        <v>0</v>
      </c>
      <c r="BL111" s="18" t="s">
        <v>137</v>
      </c>
      <c r="BM111" s="216" t="s">
        <v>181</v>
      </c>
    </row>
    <row r="112" s="2" customFormat="1">
      <c r="A112" s="39"/>
      <c r="B112" s="40"/>
      <c r="C112" s="41"/>
      <c r="D112" s="218" t="s">
        <v>139</v>
      </c>
      <c r="E112" s="41"/>
      <c r="F112" s="219" t="s">
        <v>182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139</v>
      </c>
      <c r="AU112" s="18" t="s">
        <v>84</v>
      </c>
    </row>
    <row r="113" s="2" customFormat="1">
      <c r="A113" s="39"/>
      <c r="B113" s="40"/>
      <c r="C113" s="41"/>
      <c r="D113" s="223" t="s">
        <v>141</v>
      </c>
      <c r="E113" s="41"/>
      <c r="F113" s="224" t="s">
        <v>183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141</v>
      </c>
      <c r="AU113" s="18" t="s">
        <v>84</v>
      </c>
    </row>
    <row r="114" s="2" customFormat="1" ht="16.5" customHeight="1">
      <c r="A114" s="39"/>
      <c r="B114" s="40"/>
      <c r="C114" s="205" t="s">
        <v>184</v>
      </c>
      <c r="D114" s="205" t="s">
        <v>132</v>
      </c>
      <c r="E114" s="206" t="s">
        <v>185</v>
      </c>
      <c r="F114" s="207" t="s">
        <v>186</v>
      </c>
      <c r="G114" s="208" t="s">
        <v>135</v>
      </c>
      <c r="H114" s="209">
        <v>32.350000000000001</v>
      </c>
      <c r="I114" s="210"/>
      <c r="J114" s="211">
        <f>ROUND(I114*H114,2)</f>
        <v>0</v>
      </c>
      <c r="K114" s="207" t="s">
        <v>136</v>
      </c>
      <c r="L114" s="45"/>
      <c r="M114" s="212" t="s">
        <v>19</v>
      </c>
      <c r="N114" s="213" t="s">
        <v>45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0.32500000000000001</v>
      </c>
      <c r="T114" s="215">
        <f>S114*H114</f>
        <v>10.513750000000002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137</v>
      </c>
      <c r="AT114" s="216" t="s">
        <v>132</v>
      </c>
      <c r="AU114" s="216" t="s">
        <v>84</v>
      </c>
      <c r="AY114" s="18" t="s">
        <v>130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82</v>
      </c>
      <c r="BK114" s="217">
        <f>ROUND(I114*H114,2)</f>
        <v>0</v>
      </c>
      <c r="BL114" s="18" t="s">
        <v>137</v>
      </c>
      <c r="BM114" s="216" t="s">
        <v>187</v>
      </c>
    </row>
    <row r="115" s="2" customFormat="1">
      <c r="A115" s="39"/>
      <c r="B115" s="40"/>
      <c r="C115" s="41"/>
      <c r="D115" s="218" t="s">
        <v>139</v>
      </c>
      <c r="E115" s="41"/>
      <c r="F115" s="219" t="s">
        <v>188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139</v>
      </c>
      <c r="AU115" s="18" t="s">
        <v>84</v>
      </c>
    </row>
    <row r="116" s="2" customFormat="1">
      <c r="A116" s="39"/>
      <c r="B116" s="40"/>
      <c r="C116" s="41"/>
      <c r="D116" s="223" t="s">
        <v>141</v>
      </c>
      <c r="E116" s="41"/>
      <c r="F116" s="224" t="s">
        <v>189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141</v>
      </c>
      <c r="AU116" s="18" t="s">
        <v>84</v>
      </c>
    </row>
    <row r="117" s="2" customFormat="1" ht="16.5" customHeight="1">
      <c r="A117" s="39"/>
      <c r="B117" s="40"/>
      <c r="C117" s="205" t="s">
        <v>190</v>
      </c>
      <c r="D117" s="205" t="s">
        <v>132</v>
      </c>
      <c r="E117" s="206" t="s">
        <v>191</v>
      </c>
      <c r="F117" s="207" t="s">
        <v>192</v>
      </c>
      <c r="G117" s="208" t="s">
        <v>193</v>
      </c>
      <c r="H117" s="209">
        <v>9404.9899999999998</v>
      </c>
      <c r="I117" s="210"/>
      <c r="J117" s="211">
        <f>ROUND(I117*H117,2)</f>
        <v>0</v>
      </c>
      <c r="K117" s="207" t="s">
        <v>136</v>
      </c>
      <c r="L117" s="45"/>
      <c r="M117" s="212" t="s">
        <v>19</v>
      </c>
      <c r="N117" s="213" t="s">
        <v>45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137</v>
      </c>
      <c r="AT117" s="216" t="s">
        <v>132</v>
      </c>
      <c r="AU117" s="216" t="s">
        <v>84</v>
      </c>
      <c r="AY117" s="18" t="s">
        <v>130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82</v>
      </c>
      <c r="BK117" s="217">
        <f>ROUND(I117*H117,2)</f>
        <v>0</v>
      </c>
      <c r="BL117" s="18" t="s">
        <v>137</v>
      </c>
      <c r="BM117" s="216" t="s">
        <v>194</v>
      </c>
    </row>
    <row r="118" s="2" customFormat="1">
      <c r="A118" s="39"/>
      <c r="B118" s="40"/>
      <c r="C118" s="41"/>
      <c r="D118" s="218" t="s">
        <v>139</v>
      </c>
      <c r="E118" s="41"/>
      <c r="F118" s="219" t="s">
        <v>195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139</v>
      </c>
      <c r="AU118" s="18" t="s">
        <v>84</v>
      </c>
    </row>
    <row r="119" s="2" customFormat="1">
      <c r="A119" s="39"/>
      <c r="B119" s="40"/>
      <c r="C119" s="41"/>
      <c r="D119" s="223" t="s">
        <v>141</v>
      </c>
      <c r="E119" s="41"/>
      <c r="F119" s="224" t="s">
        <v>196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141</v>
      </c>
      <c r="AU119" s="18" t="s">
        <v>84</v>
      </c>
    </row>
    <row r="120" s="13" customFormat="1">
      <c r="A120" s="13"/>
      <c r="B120" s="225"/>
      <c r="C120" s="226"/>
      <c r="D120" s="218" t="s">
        <v>197</v>
      </c>
      <c r="E120" s="227" t="s">
        <v>19</v>
      </c>
      <c r="F120" s="228" t="s">
        <v>198</v>
      </c>
      <c r="G120" s="226"/>
      <c r="H120" s="229">
        <v>9404.9899999999998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197</v>
      </c>
      <c r="AU120" s="235" t="s">
        <v>84</v>
      </c>
      <c r="AV120" s="13" t="s">
        <v>84</v>
      </c>
      <c r="AW120" s="13" t="s">
        <v>36</v>
      </c>
      <c r="AX120" s="13" t="s">
        <v>82</v>
      </c>
      <c r="AY120" s="235" t="s">
        <v>130</v>
      </c>
    </row>
    <row r="121" s="2" customFormat="1" ht="16.5" customHeight="1">
      <c r="A121" s="39"/>
      <c r="B121" s="40"/>
      <c r="C121" s="236" t="s">
        <v>199</v>
      </c>
      <c r="D121" s="236" t="s">
        <v>200</v>
      </c>
      <c r="E121" s="237" t="s">
        <v>201</v>
      </c>
      <c r="F121" s="238" t="s">
        <v>202</v>
      </c>
      <c r="G121" s="239" t="s">
        <v>203</v>
      </c>
      <c r="H121" s="240">
        <v>493.762</v>
      </c>
      <c r="I121" s="241"/>
      <c r="J121" s="242">
        <f>ROUND(I121*H121,2)</f>
        <v>0</v>
      </c>
      <c r="K121" s="238" t="s">
        <v>136</v>
      </c>
      <c r="L121" s="243"/>
      <c r="M121" s="244" t="s">
        <v>19</v>
      </c>
      <c r="N121" s="245" t="s">
        <v>45</v>
      </c>
      <c r="O121" s="85"/>
      <c r="P121" s="214">
        <f>O121*H121</f>
        <v>0</v>
      </c>
      <c r="Q121" s="214">
        <v>1</v>
      </c>
      <c r="R121" s="214">
        <f>Q121*H121</f>
        <v>493.762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178</v>
      </c>
      <c r="AT121" s="216" t="s">
        <v>200</v>
      </c>
      <c r="AU121" s="216" t="s">
        <v>84</v>
      </c>
      <c r="AY121" s="18" t="s">
        <v>130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82</v>
      </c>
      <c r="BK121" s="217">
        <f>ROUND(I121*H121,2)</f>
        <v>0</v>
      </c>
      <c r="BL121" s="18" t="s">
        <v>137</v>
      </c>
      <c r="BM121" s="216" t="s">
        <v>204</v>
      </c>
    </row>
    <row r="122" s="2" customFormat="1">
      <c r="A122" s="39"/>
      <c r="B122" s="40"/>
      <c r="C122" s="41"/>
      <c r="D122" s="218" t="s">
        <v>139</v>
      </c>
      <c r="E122" s="41"/>
      <c r="F122" s="219" t="s">
        <v>202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139</v>
      </c>
      <c r="AU122" s="18" t="s">
        <v>84</v>
      </c>
    </row>
    <row r="123" s="14" customFormat="1">
      <c r="A123" s="14"/>
      <c r="B123" s="246"/>
      <c r="C123" s="247"/>
      <c r="D123" s="218" t="s">
        <v>197</v>
      </c>
      <c r="E123" s="248" t="s">
        <v>19</v>
      </c>
      <c r="F123" s="249" t="s">
        <v>205</v>
      </c>
      <c r="G123" s="247"/>
      <c r="H123" s="248" t="s">
        <v>19</v>
      </c>
      <c r="I123" s="250"/>
      <c r="J123" s="247"/>
      <c r="K123" s="247"/>
      <c r="L123" s="251"/>
      <c r="M123" s="252"/>
      <c r="N123" s="253"/>
      <c r="O123" s="253"/>
      <c r="P123" s="253"/>
      <c r="Q123" s="253"/>
      <c r="R123" s="253"/>
      <c r="S123" s="253"/>
      <c r="T123" s="25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5" t="s">
        <v>197</v>
      </c>
      <c r="AU123" s="255" t="s">
        <v>84</v>
      </c>
      <c r="AV123" s="14" t="s">
        <v>82</v>
      </c>
      <c r="AW123" s="14" t="s">
        <v>36</v>
      </c>
      <c r="AX123" s="14" t="s">
        <v>74</v>
      </c>
      <c r="AY123" s="255" t="s">
        <v>130</v>
      </c>
    </row>
    <row r="124" s="14" customFormat="1">
      <c r="A124" s="14"/>
      <c r="B124" s="246"/>
      <c r="C124" s="247"/>
      <c r="D124" s="218" t="s">
        <v>197</v>
      </c>
      <c r="E124" s="248" t="s">
        <v>19</v>
      </c>
      <c r="F124" s="249" t="s">
        <v>206</v>
      </c>
      <c r="G124" s="247"/>
      <c r="H124" s="248" t="s">
        <v>19</v>
      </c>
      <c r="I124" s="250"/>
      <c r="J124" s="247"/>
      <c r="K124" s="247"/>
      <c r="L124" s="251"/>
      <c r="M124" s="252"/>
      <c r="N124" s="253"/>
      <c r="O124" s="253"/>
      <c r="P124" s="253"/>
      <c r="Q124" s="253"/>
      <c r="R124" s="253"/>
      <c r="S124" s="253"/>
      <c r="T124" s="25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5" t="s">
        <v>197</v>
      </c>
      <c r="AU124" s="255" t="s">
        <v>84</v>
      </c>
      <c r="AV124" s="14" t="s">
        <v>82</v>
      </c>
      <c r="AW124" s="14" t="s">
        <v>36</v>
      </c>
      <c r="AX124" s="14" t="s">
        <v>74</v>
      </c>
      <c r="AY124" s="255" t="s">
        <v>130</v>
      </c>
    </row>
    <row r="125" s="14" customFormat="1">
      <c r="A125" s="14"/>
      <c r="B125" s="246"/>
      <c r="C125" s="247"/>
      <c r="D125" s="218" t="s">
        <v>197</v>
      </c>
      <c r="E125" s="248" t="s">
        <v>19</v>
      </c>
      <c r="F125" s="249" t="s">
        <v>207</v>
      </c>
      <c r="G125" s="247"/>
      <c r="H125" s="248" t="s">
        <v>19</v>
      </c>
      <c r="I125" s="250"/>
      <c r="J125" s="247"/>
      <c r="K125" s="247"/>
      <c r="L125" s="251"/>
      <c r="M125" s="252"/>
      <c r="N125" s="253"/>
      <c r="O125" s="253"/>
      <c r="P125" s="253"/>
      <c r="Q125" s="253"/>
      <c r="R125" s="253"/>
      <c r="S125" s="253"/>
      <c r="T125" s="25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5" t="s">
        <v>197</v>
      </c>
      <c r="AU125" s="255" t="s">
        <v>84</v>
      </c>
      <c r="AV125" s="14" t="s">
        <v>82</v>
      </c>
      <c r="AW125" s="14" t="s">
        <v>36</v>
      </c>
      <c r="AX125" s="14" t="s">
        <v>74</v>
      </c>
      <c r="AY125" s="255" t="s">
        <v>130</v>
      </c>
    </row>
    <row r="126" s="13" customFormat="1">
      <c r="A126" s="13"/>
      <c r="B126" s="225"/>
      <c r="C126" s="226"/>
      <c r="D126" s="218" t="s">
        <v>197</v>
      </c>
      <c r="E126" s="227" t="s">
        <v>19</v>
      </c>
      <c r="F126" s="228" t="s">
        <v>208</v>
      </c>
      <c r="G126" s="226"/>
      <c r="H126" s="229">
        <v>493.762</v>
      </c>
      <c r="I126" s="230"/>
      <c r="J126" s="226"/>
      <c r="K126" s="226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197</v>
      </c>
      <c r="AU126" s="235" t="s">
        <v>84</v>
      </c>
      <c r="AV126" s="13" t="s">
        <v>84</v>
      </c>
      <c r="AW126" s="13" t="s">
        <v>36</v>
      </c>
      <c r="AX126" s="13" t="s">
        <v>82</v>
      </c>
      <c r="AY126" s="235" t="s">
        <v>130</v>
      </c>
    </row>
    <row r="127" s="2" customFormat="1" ht="24.15" customHeight="1">
      <c r="A127" s="39"/>
      <c r="B127" s="40"/>
      <c r="C127" s="205" t="s">
        <v>209</v>
      </c>
      <c r="D127" s="205" t="s">
        <v>132</v>
      </c>
      <c r="E127" s="206" t="s">
        <v>210</v>
      </c>
      <c r="F127" s="207" t="s">
        <v>211</v>
      </c>
      <c r="G127" s="208" t="s">
        <v>193</v>
      </c>
      <c r="H127" s="209">
        <v>4136.4080000000004</v>
      </c>
      <c r="I127" s="210"/>
      <c r="J127" s="211">
        <f>ROUND(I127*H127,2)</f>
        <v>0</v>
      </c>
      <c r="K127" s="207" t="s">
        <v>136</v>
      </c>
      <c r="L127" s="45"/>
      <c r="M127" s="212" t="s">
        <v>19</v>
      </c>
      <c r="N127" s="213" t="s">
        <v>45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1.8</v>
      </c>
      <c r="T127" s="215">
        <f>S127*H127</f>
        <v>7445.5344000000005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137</v>
      </c>
      <c r="AT127" s="216" t="s">
        <v>132</v>
      </c>
      <c r="AU127" s="216" t="s">
        <v>84</v>
      </c>
      <c r="AY127" s="18" t="s">
        <v>130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82</v>
      </c>
      <c r="BK127" s="217">
        <f>ROUND(I127*H127,2)</f>
        <v>0</v>
      </c>
      <c r="BL127" s="18" t="s">
        <v>137</v>
      </c>
      <c r="BM127" s="216" t="s">
        <v>212</v>
      </c>
    </row>
    <row r="128" s="2" customFormat="1">
      <c r="A128" s="39"/>
      <c r="B128" s="40"/>
      <c r="C128" s="41"/>
      <c r="D128" s="218" t="s">
        <v>139</v>
      </c>
      <c r="E128" s="41"/>
      <c r="F128" s="219" t="s">
        <v>213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139</v>
      </c>
      <c r="AU128" s="18" t="s">
        <v>84</v>
      </c>
    </row>
    <row r="129" s="2" customFormat="1">
      <c r="A129" s="39"/>
      <c r="B129" s="40"/>
      <c r="C129" s="41"/>
      <c r="D129" s="223" t="s">
        <v>141</v>
      </c>
      <c r="E129" s="41"/>
      <c r="F129" s="224" t="s">
        <v>214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141</v>
      </c>
      <c r="AU129" s="18" t="s">
        <v>84</v>
      </c>
    </row>
    <row r="130" s="13" customFormat="1">
      <c r="A130" s="13"/>
      <c r="B130" s="225"/>
      <c r="C130" s="226"/>
      <c r="D130" s="218" t="s">
        <v>197</v>
      </c>
      <c r="E130" s="227" t="s">
        <v>19</v>
      </c>
      <c r="F130" s="228" t="s">
        <v>215</v>
      </c>
      <c r="G130" s="226"/>
      <c r="H130" s="229">
        <v>4033.9079999999999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197</v>
      </c>
      <c r="AU130" s="235" t="s">
        <v>84</v>
      </c>
      <c r="AV130" s="13" t="s">
        <v>84</v>
      </c>
      <c r="AW130" s="13" t="s">
        <v>36</v>
      </c>
      <c r="AX130" s="13" t="s">
        <v>74</v>
      </c>
      <c r="AY130" s="235" t="s">
        <v>130</v>
      </c>
    </row>
    <row r="131" s="13" customFormat="1">
      <c r="A131" s="13"/>
      <c r="B131" s="225"/>
      <c r="C131" s="226"/>
      <c r="D131" s="218" t="s">
        <v>197</v>
      </c>
      <c r="E131" s="227" t="s">
        <v>19</v>
      </c>
      <c r="F131" s="228" t="s">
        <v>216</v>
      </c>
      <c r="G131" s="226"/>
      <c r="H131" s="229">
        <v>22.5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197</v>
      </c>
      <c r="AU131" s="235" t="s">
        <v>84</v>
      </c>
      <c r="AV131" s="13" t="s">
        <v>84</v>
      </c>
      <c r="AW131" s="13" t="s">
        <v>36</v>
      </c>
      <c r="AX131" s="13" t="s">
        <v>74</v>
      </c>
      <c r="AY131" s="235" t="s">
        <v>130</v>
      </c>
    </row>
    <row r="132" s="13" customFormat="1">
      <c r="A132" s="13"/>
      <c r="B132" s="225"/>
      <c r="C132" s="226"/>
      <c r="D132" s="218" t="s">
        <v>197</v>
      </c>
      <c r="E132" s="227" t="s">
        <v>19</v>
      </c>
      <c r="F132" s="228" t="s">
        <v>217</v>
      </c>
      <c r="G132" s="226"/>
      <c r="H132" s="229">
        <v>80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197</v>
      </c>
      <c r="AU132" s="235" t="s">
        <v>84</v>
      </c>
      <c r="AV132" s="13" t="s">
        <v>84</v>
      </c>
      <c r="AW132" s="13" t="s">
        <v>36</v>
      </c>
      <c r="AX132" s="13" t="s">
        <v>74</v>
      </c>
      <c r="AY132" s="235" t="s">
        <v>130</v>
      </c>
    </row>
    <row r="133" s="15" customFormat="1">
      <c r="A133" s="15"/>
      <c r="B133" s="256"/>
      <c r="C133" s="257"/>
      <c r="D133" s="218" t="s">
        <v>197</v>
      </c>
      <c r="E133" s="258" t="s">
        <v>19</v>
      </c>
      <c r="F133" s="259" t="s">
        <v>218</v>
      </c>
      <c r="G133" s="257"/>
      <c r="H133" s="260">
        <v>4136.4080000000004</v>
      </c>
      <c r="I133" s="261"/>
      <c r="J133" s="257"/>
      <c r="K133" s="257"/>
      <c r="L133" s="262"/>
      <c r="M133" s="263"/>
      <c r="N133" s="264"/>
      <c r="O133" s="264"/>
      <c r="P133" s="264"/>
      <c r="Q133" s="264"/>
      <c r="R133" s="264"/>
      <c r="S133" s="264"/>
      <c r="T133" s="26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6" t="s">
        <v>197</v>
      </c>
      <c r="AU133" s="266" t="s">
        <v>84</v>
      </c>
      <c r="AV133" s="15" t="s">
        <v>137</v>
      </c>
      <c r="AW133" s="15" t="s">
        <v>36</v>
      </c>
      <c r="AX133" s="15" t="s">
        <v>82</v>
      </c>
      <c r="AY133" s="266" t="s">
        <v>130</v>
      </c>
    </row>
    <row r="134" s="2" customFormat="1" ht="21.75" customHeight="1">
      <c r="A134" s="39"/>
      <c r="B134" s="40"/>
      <c r="C134" s="205" t="s">
        <v>219</v>
      </c>
      <c r="D134" s="205" t="s">
        <v>132</v>
      </c>
      <c r="E134" s="206" t="s">
        <v>220</v>
      </c>
      <c r="F134" s="207" t="s">
        <v>221</v>
      </c>
      <c r="G134" s="208" t="s">
        <v>193</v>
      </c>
      <c r="H134" s="209">
        <v>370.61200000000002</v>
      </c>
      <c r="I134" s="210"/>
      <c r="J134" s="211">
        <f>ROUND(I134*H134,2)</f>
        <v>0</v>
      </c>
      <c r="K134" s="207" t="s">
        <v>136</v>
      </c>
      <c r="L134" s="45"/>
      <c r="M134" s="212" t="s">
        <v>19</v>
      </c>
      <c r="N134" s="213" t="s">
        <v>45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1.8</v>
      </c>
      <c r="T134" s="215">
        <f>S134*H134</f>
        <v>667.10160000000008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137</v>
      </c>
      <c r="AT134" s="216" t="s">
        <v>132</v>
      </c>
      <c r="AU134" s="216" t="s">
        <v>84</v>
      </c>
      <c r="AY134" s="18" t="s">
        <v>130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82</v>
      </c>
      <c r="BK134" s="217">
        <f>ROUND(I134*H134,2)</f>
        <v>0</v>
      </c>
      <c r="BL134" s="18" t="s">
        <v>137</v>
      </c>
      <c r="BM134" s="216" t="s">
        <v>222</v>
      </c>
    </row>
    <row r="135" s="2" customFormat="1">
      <c r="A135" s="39"/>
      <c r="B135" s="40"/>
      <c r="C135" s="41"/>
      <c r="D135" s="218" t="s">
        <v>139</v>
      </c>
      <c r="E135" s="41"/>
      <c r="F135" s="219" t="s">
        <v>223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139</v>
      </c>
      <c r="AU135" s="18" t="s">
        <v>84</v>
      </c>
    </row>
    <row r="136" s="2" customFormat="1">
      <c r="A136" s="39"/>
      <c r="B136" s="40"/>
      <c r="C136" s="41"/>
      <c r="D136" s="223" t="s">
        <v>141</v>
      </c>
      <c r="E136" s="41"/>
      <c r="F136" s="224" t="s">
        <v>224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141</v>
      </c>
      <c r="AU136" s="18" t="s">
        <v>84</v>
      </c>
    </row>
    <row r="137" s="13" customFormat="1">
      <c r="A137" s="13"/>
      <c r="B137" s="225"/>
      <c r="C137" s="226"/>
      <c r="D137" s="218" t="s">
        <v>197</v>
      </c>
      <c r="E137" s="227" t="s">
        <v>19</v>
      </c>
      <c r="F137" s="228" t="s">
        <v>225</v>
      </c>
      <c r="G137" s="226"/>
      <c r="H137" s="229">
        <v>370.61200000000002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197</v>
      </c>
      <c r="AU137" s="235" t="s">
        <v>84</v>
      </c>
      <c r="AV137" s="13" t="s">
        <v>84</v>
      </c>
      <c r="AW137" s="13" t="s">
        <v>36</v>
      </c>
      <c r="AX137" s="13" t="s">
        <v>82</v>
      </c>
      <c r="AY137" s="235" t="s">
        <v>130</v>
      </c>
    </row>
    <row r="138" s="2" customFormat="1" ht="16.5" customHeight="1">
      <c r="A138" s="39"/>
      <c r="B138" s="40"/>
      <c r="C138" s="205" t="s">
        <v>226</v>
      </c>
      <c r="D138" s="205" t="s">
        <v>132</v>
      </c>
      <c r="E138" s="206" t="s">
        <v>227</v>
      </c>
      <c r="F138" s="207" t="s">
        <v>228</v>
      </c>
      <c r="G138" s="208" t="s">
        <v>193</v>
      </c>
      <c r="H138" s="209">
        <v>113.56</v>
      </c>
      <c r="I138" s="210"/>
      <c r="J138" s="211">
        <f>ROUND(I138*H138,2)</f>
        <v>0</v>
      </c>
      <c r="K138" s="207" t="s">
        <v>136</v>
      </c>
      <c r="L138" s="45"/>
      <c r="M138" s="212" t="s">
        <v>19</v>
      </c>
      <c r="N138" s="213" t="s">
        <v>45</v>
      </c>
      <c r="O138" s="85"/>
      <c r="P138" s="214">
        <f>O138*H138</f>
        <v>0</v>
      </c>
      <c r="Q138" s="214">
        <v>1.8</v>
      </c>
      <c r="R138" s="214">
        <f>Q138*H138</f>
        <v>204.40800000000002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137</v>
      </c>
      <c r="AT138" s="216" t="s">
        <v>132</v>
      </c>
      <c r="AU138" s="216" t="s">
        <v>84</v>
      </c>
      <c r="AY138" s="18" t="s">
        <v>130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82</v>
      </c>
      <c r="BK138" s="217">
        <f>ROUND(I138*H138,2)</f>
        <v>0</v>
      </c>
      <c r="BL138" s="18" t="s">
        <v>137</v>
      </c>
      <c r="BM138" s="216" t="s">
        <v>229</v>
      </c>
    </row>
    <row r="139" s="2" customFormat="1">
      <c r="A139" s="39"/>
      <c r="B139" s="40"/>
      <c r="C139" s="41"/>
      <c r="D139" s="218" t="s">
        <v>139</v>
      </c>
      <c r="E139" s="41"/>
      <c r="F139" s="219" t="s">
        <v>230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139</v>
      </c>
      <c r="AU139" s="18" t="s">
        <v>84</v>
      </c>
    </row>
    <row r="140" s="2" customFormat="1">
      <c r="A140" s="39"/>
      <c r="B140" s="40"/>
      <c r="C140" s="41"/>
      <c r="D140" s="223" t="s">
        <v>141</v>
      </c>
      <c r="E140" s="41"/>
      <c r="F140" s="224" t="s">
        <v>231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141</v>
      </c>
      <c r="AU140" s="18" t="s">
        <v>84</v>
      </c>
    </row>
    <row r="141" s="13" customFormat="1">
      <c r="A141" s="13"/>
      <c r="B141" s="225"/>
      <c r="C141" s="226"/>
      <c r="D141" s="218" t="s">
        <v>197</v>
      </c>
      <c r="E141" s="227" t="s">
        <v>19</v>
      </c>
      <c r="F141" s="228" t="s">
        <v>232</v>
      </c>
      <c r="G141" s="226"/>
      <c r="H141" s="229">
        <v>113.56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197</v>
      </c>
      <c r="AU141" s="235" t="s">
        <v>84</v>
      </c>
      <c r="AV141" s="13" t="s">
        <v>84</v>
      </c>
      <c r="AW141" s="13" t="s">
        <v>36</v>
      </c>
      <c r="AX141" s="13" t="s">
        <v>82</v>
      </c>
      <c r="AY141" s="235" t="s">
        <v>130</v>
      </c>
    </row>
    <row r="142" s="2" customFormat="1" ht="16.5" customHeight="1">
      <c r="A142" s="39"/>
      <c r="B142" s="40"/>
      <c r="C142" s="205" t="s">
        <v>8</v>
      </c>
      <c r="D142" s="205" t="s">
        <v>132</v>
      </c>
      <c r="E142" s="206" t="s">
        <v>233</v>
      </c>
      <c r="F142" s="207" t="s">
        <v>234</v>
      </c>
      <c r="G142" s="208" t="s">
        <v>151</v>
      </c>
      <c r="H142" s="209">
        <v>26</v>
      </c>
      <c r="I142" s="210"/>
      <c r="J142" s="211">
        <f>ROUND(I142*H142,2)</f>
        <v>0</v>
      </c>
      <c r="K142" s="207" t="s">
        <v>136</v>
      </c>
      <c r="L142" s="45"/>
      <c r="M142" s="212" t="s">
        <v>19</v>
      </c>
      <c r="N142" s="213" t="s">
        <v>45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137</v>
      </c>
      <c r="AT142" s="216" t="s">
        <v>132</v>
      </c>
      <c r="AU142" s="216" t="s">
        <v>84</v>
      </c>
      <c r="AY142" s="18" t="s">
        <v>130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82</v>
      </c>
      <c r="BK142" s="217">
        <f>ROUND(I142*H142,2)</f>
        <v>0</v>
      </c>
      <c r="BL142" s="18" t="s">
        <v>137</v>
      </c>
      <c r="BM142" s="216" t="s">
        <v>235</v>
      </c>
    </row>
    <row r="143" s="2" customFormat="1">
      <c r="A143" s="39"/>
      <c r="B143" s="40"/>
      <c r="C143" s="41"/>
      <c r="D143" s="218" t="s">
        <v>139</v>
      </c>
      <c r="E143" s="41"/>
      <c r="F143" s="219" t="s">
        <v>236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139</v>
      </c>
      <c r="AU143" s="18" t="s">
        <v>84</v>
      </c>
    </row>
    <row r="144" s="2" customFormat="1">
      <c r="A144" s="39"/>
      <c r="B144" s="40"/>
      <c r="C144" s="41"/>
      <c r="D144" s="223" t="s">
        <v>141</v>
      </c>
      <c r="E144" s="41"/>
      <c r="F144" s="224" t="s">
        <v>237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141</v>
      </c>
      <c r="AU144" s="18" t="s">
        <v>84</v>
      </c>
    </row>
    <row r="145" s="2" customFormat="1" ht="16.5" customHeight="1">
      <c r="A145" s="39"/>
      <c r="B145" s="40"/>
      <c r="C145" s="205" t="s">
        <v>238</v>
      </c>
      <c r="D145" s="205" t="s">
        <v>132</v>
      </c>
      <c r="E145" s="206" t="s">
        <v>239</v>
      </c>
      <c r="F145" s="207" t="s">
        <v>240</v>
      </c>
      <c r="G145" s="208" t="s">
        <v>151</v>
      </c>
      <c r="H145" s="209">
        <v>2</v>
      </c>
      <c r="I145" s="210"/>
      <c r="J145" s="211">
        <f>ROUND(I145*H145,2)</f>
        <v>0</v>
      </c>
      <c r="K145" s="207" t="s">
        <v>136</v>
      </c>
      <c r="L145" s="45"/>
      <c r="M145" s="212" t="s">
        <v>19</v>
      </c>
      <c r="N145" s="213" t="s">
        <v>45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137</v>
      </c>
      <c r="AT145" s="216" t="s">
        <v>132</v>
      </c>
      <c r="AU145" s="216" t="s">
        <v>84</v>
      </c>
      <c r="AY145" s="18" t="s">
        <v>130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82</v>
      </c>
      <c r="BK145" s="217">
        <f>ROUND(I145*H145,2)</f>
        <v>0</v>
      </c>
      <c r="BL145" s="18" t="s">
        <v>137</v>
      </c>
      <c r="BM145" s="216" t="s">
        <v>241</v>
      </c>
    </row>
    <row r="146" s="2" customFormat="1">
      <c r="A146" s="39"/>
      <c r="B146" s="40"/>
      <c r="C146" s="41"/>
      <c r="D146" s="218" t="s">
        <v>139</v>
      </c>
      <c r="E146" s="41"/>
      <c r="F146" s="219" t="s">
        <v>242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139</v>
      </c>
      <c r="AU146" s="18" t="s">
        <v>84</v>
      </c>
    </row>
    <row r="147" s="2" customFormat="1">
      <c r="A147" s="39"/>
      <c r="B147" s="40"/>
      <c r="C147" s="41"/>
      <c r="D147" s="223" t="s">
        <v>141</v>
      </c>
      <c r="E147" s="41"/>
      <c r="F147" s="224" t="s">
        <v>243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141</v>
      </c>
      <c r="AU147" s="18" t="s">
        <v>84</v>
      </c>
    </row>
    <row r="148" s="2" customFormat="1" ht="16.5" customHeight="1">
      <c r="A148" s="39"/>
      <c r="B148" s="40"/>
      <c r="C148" s="205" t="s">
        <v>244</v>
      </c>
      <c r="D148" s="205" t="s">
        <v>132</v>
      </c>
      <c r="E148" s="206" t="s">
        <v>245</v>
      </c>
      <c r="F148" s="207" t="s">
        <v>246</v>
      </c>
      <c r="G148" s="208" t="s">
        <v>151</v>
      </c>
      <c r="H148" s="209">
        <v>1</v>
      </c>
      <c r="I148" s="210"/>
      <c r="J148" s="211">
        <f>ROUND(I148*H148,2)</f>
        <v>0</v>
      </c>
      <c r="K148" s="207" t="s">
        <v>136</v>
      </c>
      <c r="L148" s="45"/>
      <c r="M148" s="212" t="s">
        <v>19</v>
      </c>
      <c r="N148" s="213" t="s">
        <v>45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137</v>
      </c>
      <c r="AT148" s="216" t="s">
        <v>132</v>
      </c>
      <c r="AU148" s="216" t="s">
        <v>84</v>
      </c>
      <c r="AY148" s="18" t="s">
        <v>130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82</v>
      </c>
      <c r="BK148" s="217">
        <f>ROUND(I148*H148,2)</f>
        <v>0</v>
      </c>
      <c r="BL148" s="18" t="s">
        <v>137</v>
      </c>
      <c r="BM148" s="216" t="s">
        <v>247</v>
      </c>
    </row>
    <row r="149" s="2" customFormat="1">
      <c r="A149" s="39"/>
      <c r="B149" s="40"/>
      <c r="C149" s="41"/>
      <c r="D149" s="218" t="s">
        <v>139</v>
      </c>
      <c r="E149" s="41"/>
      <c r="F149" s="219" t="s">
        <v>248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139</v>
      </c>
      <c r="AU149" s="18" t="s">
        <v>84</v>
      </c>
    </row>
    <row r="150" s="2" customFormat="1">
      <c r="A150" s="39"/>
      <c r="B150" s="40"/>
      <c r="C150" s="41"/>
      <c r="D150" s="223" t="s">
        <v>141</v>
      </c>
      <c r="E150" s="41"/>
      <c r="F150" s="224" t="s">
        <v>249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141</v>
      </c>
      <c r="AU150" s="18" t="s">
        <v>84</v>
      </c>
    </row>
    <row r="151" s="2" customFormat="1" ht="21.75" customHeight="1">
      <c r="A151" s="39"/>
      <c r="B151" s="40"/>
      <c r="C151" s="205" t="s">
        <v>250</v>
      </c>
      <c r="D151" s="205" t="s">
        <v>132</v>
      </c>
      <c r="E151" s="206" t="s">
        <v>251</v>
      </c>
      <c r="F151" s="207" t="s">
        <v>252</v>
      </c>
      <c r="G151" s="208" t="s">
        <v>135</v>
      </c>
      <c r="H151" s="209">
        <v>4534.2200000000003</v>
      </c>
      <c r="I151" s="210"/>
      <c r="J151" s="211">
        <f>ROUND(I151*H151,2)</f>
        <v>0</v>
      </c>
      <c r="K151" s="207" t="s">
        <v>136</v>
      </c>
      <c r="L151" s="45"/>
      <c r="M151" s="212" t="s">
        <v>19</v>
      </c>
      <c r="N151" s="213" t="s">
        <v>45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137</v>
      </c>
      <c r="AT151" s="216" t="s">
        <v>132</v>
      </c>
      <c r="AU151" s="216" t="s">
        <v>84</v>
      </c>
      <c r="AY151" s="18" t="s">
        <v>130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82</v>
      </c>
      <c r="BK151" s="217">
        <f>ROUND(I151*H151,2)</f>
        <v>0</v>
      </c>
      <c r="BL151" s="18" t="s">
        <v>137</v>
      </c>
      <c r="BM151" s="216" t="s">
        <v>253</v>
      </c>
    </row>
    <row r="152" s="2" customFormat="1">
      <c r="A152" s="39"/>
      <c r="B152" s="40"/>
      <c r="C152" s="41"/>
      <c r="D152" s="218" t="s">
        <v>139</v>
      </c>
      <c r="E152" s="41"/>
      <c r="F152" s="219" t="s">
        <v>254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139</v>
      </c>
      <c r="AU152" s="18" t="s">
        <v>84</v>
      </c>
    </row>
    <row r="153" s="2" customFormat="1">
      <c r="A153" s="39"/>
      <c r="B153" s="40"/>
      <c r="C153" s="41"/>
      <c r="D153" s="223" t="s">
        <v>141</v>
      </c>
      <c r="E153" s="41"/>
      <c r="F153" s="224" t="s">
        <v>255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141</v>
      </c>
      <c r="AU153" s="18" t="s">
        <v>84</v>
      </c>
    </row>
    <row r="154" s="13" customFormat="1">
      <c r="A154" s="13"/>
      <c r="B154" s="225"/>
      <c r="C154" s="226"/>
      <c r="D154" s="218" t="s">
        <v>197</v>
      </c>
      <c r="E154" s="227" t="s">
        <v>19</v>
      </c>
      <c r="F154" s="228" t="s">
        <v>256</v>
      </c>
      <c r="G154" s="226"/>
      <c r="H154" s="229">
        <v>4056.0819999999999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197</v>
      </c>
      <c r="AU154" s="235" t="s">
        <v>84</v>
      </c>
      <c r="AV154" s="13" t="s">
        <v>84</v>
      </c>
      <c r="AW154" s="13" t="s">
        <v>36</v>
      </c>
      <c r="AX154" s="13" t="s">
        <v>74</v>
      </c>
      <c r="AY154" s="235" t="s">
        <v>130</v>
      </c>
    </row>
    <row r="155" s="13" customFormat="1">
      <c r="A155" s="13"/>
      <c r="B155" s="225"/>
      <c r="C155" s="226"/>
      <c r="D155" s="218" t="s">
        <v>197</v>
      </c>
      <c r="E155" s="227" t="s">
        <v>19</v>
      </c>
      <c r="F155" s="228" t="s">
        <v>257</v>
      </c>
      <c r="G155" s="226"/>
      <c r="H155" s="229">
        <v>478.13799999999998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197</v>
      </c>
      <c r="AU155" s="235" t="s">
        <v>84</v>
      </c>
      <c r="AV155" s="13" t="s">
        <v>84</v>
      </c>
      <c r="AW155" s="13" t="s">
        <v>36</v>
      </c>
      <c r="AX155" s="13" t="s">
        <v>74</v>
      </c>
      <c r="AY155" s="235" t="s">
        <v>130</v>
      </c>
    </row>
    <row r="156" s="15" customFormat="1">
      <c r="A156" s="15"/>
      <c r="B156" s="256"/>
      <c r="C156" s="257"/>
      <c r="D156" s="218" t="s">
        <v>197</v>
      </c>
      <c r="E156" s="258" t="s">
        <v>19</v>
      </c>
      <c r="F156" s="259" t="s">
        <v>218</v>
      </c>
      <c r="G156" s="257"/>
      <c r="H156" s="260">
        <v>4534.2200000000003</v>
      </c>
      <c r="I156" s="261"/>
      <c r="J156" s="257"/>
      <c r="K156" s="257"/>
      <c r="L156" s="262"/>
      <c r="M156" s="263"/>
      <c r="N156" s="264"/>
      <c r="O156" s="264"/>
      <c r="P156" s="264"/>
      <c r="Q156" s="264"/>
      <c r="R156" s="264"/>
      <c r="S156" s="264"/>
      <c r="T156" s="26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6" t="s">
        <v>197</v>
      </c>
      <c r="AU156" s="266" t="s">
        <v>84</v>
      </c>
      <c r="AV156" s="15" t="s">
        <v>137</v>
      </c>
      <c r="AW156" s="15" t="s">
        <v>36</v>
      </c>
      <c r="AX156" s="15" t="s">
        <v>82</v>
      </c>
      <c r="AY156" s="266" t="s">
        <v>130</v>
      </c>
    </row>
    <row r="157" s="2" customFormat="1" ht="16.5" customHeight="1">
      <c r="A157" s="39"/>
      <c r="B157" s="40"/>
      <c r="C157" s="236" t="s">
        <v>258</v>
      </c>
      <c r="D157" s="236" t="s">
        <v>200</v>
      </c>
      <c r="E157" s="237" t="s">
        <v>259</v>
      </c>
      <c r="F157" s="238" t="s">
        <v>260</v>
      </c>
      <c r="G157" s="239" t="s">
        <v>203</v>
      </c>
      <c r="H157" s="240">
        <v>1149.01</v>
      </c>
      <c r="I157" s="241"/>
      <c r="J157" s="242">
        <f>ROUND(I157*H157,2)</f>
        <v>0</v>
      </c>
      <c r="K157" s="238" t="s">
        <v>136</v>
      </c>
      <c r="L157" s="243"/>
      <c r="M157" s="244" t="s">
        <v>19</v>
      </c>
      <c r="N157" s="245" t="s">
        <v>45</v>
      </c>
      <c r="O157" s="85"/>
      <c r="P157" s="214">
        <f>O157*H157</f>
        <v>0</v>
      </c>
      <c r="Q157" s="214">
        <v>1</v>
      </c>
      <c r="R157" s="214">
        <f>Q157*H157</f>
        <v>1149.01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178</v>
      </c>
      <c r="AT157" s="216" t="s">
        <v>200</v>
      </c>
      <c r="AU157" s="216" t="s">
        <v>84</v>
      </c>
      <c r="AY157" s="18" t="s">
        <v>130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82</v>
      </c>
      <c r="BK157" s="217">
        <f>ROUND(I157*H157,2)</f>
        <v>0</v>
      </c>
      <c r="BL157" s="18" t="s">
        <v>137</v>
      </c>
      <c r="BM157" s="216" t="s">
        <v>261</v>
      </c>
    </row>
    <row r="158" s="2" customFormat="1">
      <c r="A158" s="39"/>
      <c r="B158" s="40"/>
      <c r="C158" s="41"/>
      <c r="D158" s="218" t="s">
        <v>139</v>
      </c>
      <c r="E158" s="41"/>
      <c r="F158" s="219" t="s">
        <v>260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139</v>
      </c>
      <c r="AU158" s="18" t="s">
        <v>84</v>
      </c>
    </row>
    <row r="159" s="13" customFormat="1">
      <c r="A159" s="13"/>
      <c r="B159" s="225"/>
      <c r="C159" s="226"/>
      <c r="D159" s="218" t="s">
        <v>197</v>
      </c>
      <c r="E159" s="227" t="s">
        <v>19</v>
      </c>
      <c r="F159" s="228" t="s">
        <v>262</v>
      </c>
      <c r="G159" s="226"/>
      <c r="H159" s="229">
        <v>1149.01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197</v>
      </c>
      <c r="AU159" s="235" t="s">
        <v>84</v>
      </c>
      <c r="AV159" s="13" t="s">
        <v>84</v>
      </c>
      <c r="AW159" s="13" t="s">
        <v>36</v>
      </c>
      <c r="AX159" s="13" t="s">
        <v>82</v>
      </c>
      <c r="AY159" s="235" t="s">
        <v>130</v>
      </c>
    </row>
    <row r="160" s="2" customFormat="1" ht="16.5" customHeight="1">
      <c r="A160" s="39"/>
      <c r="B160" s="40"/>
      <c r="C160" s="205" t="s">
        <v>263</v>
      </c>
      <c r="D160" s="205" t="s">
        <v>132</v>
      </c>
      <c r="E160" s="206" t="s">
        <v>264</v>
      </c>
      <c r="F160" s="207" t="s">
        <v>265</v>
      </c>
      <c r="G160" s="208" t="s">
        <v>135</v>
      </c>
      <c r="H160" s="209">
        <v>4534.2200000000003</v>
      </c>
      <c r="I160" s="210"/>
      <c r="J160" s="211">
        <f>ROUND(I160*H160,2)</f>
        <v>0</v>
      </c>
      <c r="K160" s="207" t="s">
        <v>136</v>
      </c>
      <c r="L160" s="45"/>
      <c r="M160" s="212" t="s">
        <v>19</v>
      </c>
      <c r="N160" s="213" t="s">
        <v>45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137</v>
      </c>
      <c r="AT160" s="216" t="s">
        <v>132</v>
      </c>
      <c r="AU160" s="216" t="s">
        <v>84</v>
      </c>
      <c r="AY160" s="18" t="s">
        <v>130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82</v>
      </c>
      <c r="BK160" s="217">
        <f>ROUND(I160*H160,2)</f>
        <v>0</v>
      </c>
      <c r="BL160" s="18" t="s">
        <v>137</v>
      </c>
      <c r="BM160" s="216" t="s">
        <v>266</v>
      </c>
    </row>
    <row r="161" s="2" customFormat="1">
      <c r="A161" s="39"/>
      <c r="B161" s="40"/>
      <c r="C161" s="41"/>
      <c r="D161" s="218" t="s">
        <v>139</v>
      </c>
      <c r="E161" s="41"/>
      <c r="F161" s="219" t="s">
        <v>267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139</v>
      </c>
      <c r="AU161" s="18" t="s">
        <v>84</v>
      </c>
    </row>
    <row r="162" s="2" customFormat="1">
      <c r="A162" s="39"/>
      <c r="B162" s="40"/>
      <c r="C162" s="41"/>
      <c r="D162" s="223" t="s">
        <v>141</v>
      </c>
      <c r="E162" s="41"/>
      <c r="F162" s="224" t="s">
        <v>268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141</v>
      </c>
      <c r="AU162" s="18" t="s">
        <v>84</v>
      </c>
    </row>
    <row r="163" s="13" customFormat="1">
      <c r="A163" s="13"/>
      <c r="B163" s="225"/>
      <c r="C163" s="226"/>
      <c r="D163" s="218" t="s">
        <v>197</v>
      </c>
      <c r="E163" s="227" t="s">
        <v>19</v>
      </c>
      <c r="F163" s="228" t="s">
        <v>256</v>
      </c>
      <c r="G163" s="226"/>
      <c r="H163" s="229">
        <v>4056.0819999999999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197</v>
      </c>
      <c r="AU163" s="235" t="s">
        <v>84</v>
      </c>
      <c r="AV163" s="13" t="s">
        <v>84</v>
      </c>
      <c r="AW163" s="13" t="s">
        <v>36</v>
      </c>
      <c r="AX163" s="13" t="s">
        <v>74</v>
      </c>
      <c r="AY163" s="235" t="s">
        <v>130</v>
      </c>
    </row>
    <row r="164" s="13" customFormat="1">
      <c r="A164" s="13"/>
      <c r="B164" s="225"/>
      <c r="C164" s="226"/>
      <c r="D164" s="218" t="s">
        <v>197</v>
      </c>
      <c r="E164" s="227" t="s">
        <v>19</v>
      </c>
      <c r="F164" s="228" t="s">
        <v>257</v>
      </c>
      <c r="G164" s="226"/>
      <c r="H164" s="229">
        <v>478.13799999999998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197</v>
      </c>
      <c r="AU164" s="235" t="s">
        <v>84</v>
      </c>
      <c r="AV164" s="13" t="s">
        <v>84</v>
      </c>
      <c r="AW164" s="13" t="s">
        <v>36</v>
      </c>
      <c r="AX164" s="13" t="s">
        <v>74</v>
      </c>
      <c r="AY164" s="235" t="s">
        <v>130</v>
      </c>
    </row>
    <row r="165" s="15" customFormat="1">
      <c r="A165" s="15"/>
      <c r="B165" s="256"/>
      <c r="C165" s="257"/>
      <c r="D165" s="218" t="s">
        <v>197</v>
      </c>
      <c r="E165" s="258" t="s">
        <v>19</v>
      </c>
      <c r="F165" s="259" t="s">
        <v>218</v>
      </c>
      <c r="G165" s="257"/>
      <c r="H165" s="260">
        <v>4534.2200000000003</v>
      </c>
      <c r="I165" s="261"/>
      <c r="J165" s="257"/>
      <c r="K165" s="257"/>
      <c r="L165" s="262"/>
      <c r="M165" s="263"/>
      <c r="N165" s="264"/>
      <c r="O165" s="264"/>
      <c r="P165" s="264"/>
      <c r="Q165" s="264"/>
      <c r="R165" s="264"/>
      <c r="S165" s="264"/>
      <c r="T165" s="26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6" t="s">
        <v>197</v>
      </c>
      <c r="AU165" s="266" t="s">
        <v>84</v>
      </c>
      <c r="AV165" s="15" t="s">
        <v>137</v>
      </c>
      <c r="AW165" s="15" t="s">
        <v>36</v>
      </c>
      <c r="AX165" s="15" t="s">
        <v>82</v>
      </c>
      <c r="AY165" s="266" t="s">
        <v>130</v>
      </c>
    </row>
    <row r="166" s="2" customFormat="1" ht="16.5" customHeight="1">
      <c r="A166" s="39"/>
      <c r="B166" s="40"/>
      <c r="C166" s="205" t="s">
        <v>7</v>
      </c>
      <c r="D166" s="205" t="s">
        <v>132</v>
      </c>
      <c r="E166" s="206" t="s">
        <v>269</v>
      </c>
      <c r="F166" s="207" t="s">
        <v>270</v>
      </c>
      <c r="G166" s="208" t="s">
        <v>135</v>
      </c>
      <c r="H166" s="209">
        <v>1849.1700000000001</v>
      </c>
      <c r="I166" s="210"/>
      <c r="J166" s="211">
        <f>ROUND(I166*H166,2)</f>
        <v>0</v>
      </c>
      <c r="K166" s="207" t="s">
        <v>136</v>
      </c>
      <c r="L166" s="45"/>
      <c r="M166" s="212" t="s">
        <v>19</v>
      </c>
      <c r="N166" s="213" t="s">
        <v>45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137</v>
      </c>
      <c r="AT166" s="216" t="s">
        <v>132</v>
      </c>
      <c r="AU166" s="216" t="s">
        <v>84</v>
      </c>
      <c r="AY166" s="18" t="s">
        <v>130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82</v>
      </c>
      <c r="BK166" s="217">
        <f>ROUND(I166*H166,2)</f>
        <v>0</v>
      </c>
      <c r="BL166" s="18" t="s">
        <v>137</v>
      </c>
      <c r="BM166" s="216" t="s">
        <v>271</v>
      </c>
    </row>
    <row r="167" s="2" customFormat="1">
      <c r="A167" s="39"/>
      <c r="B167" s="40"/>
      <c r="C167" s="41"/>
      <c r="D167" s="218" t="s">
        <v>139</v>
      </c>
      <c r="E167" s="41"/>
      <c r="F167" s="219" t="s">
        <v>272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139</v>
      </c>
      <c r="AU167" s="18" t="s">
        <v>84</v>
      </c>
    </row>
    <row r="168" s="2" customFormat="1">
      <c r="A168" s="39"/>
      <c r="B168" s="40"/>
      <c r="C168" s="41"/>
      <c r="D168" s="223" t="s">
        <v>141</v>
      </c>
      <c r="E168" s="41"/>
      <c r="F168" s="224" t="s">
        <v>273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141</v>
      </c>
      <c r="AU168" s="18" t="s">
        <v>84</v>
      </c>
    </row>
    <row r="169" s="13" customFormat="1">
      <c r="A169" s="13"/>
      <c r="B169" s="225"/>
      <c r="C169" s="226"/>
      <c r="D169" s="218" t="s">
        <v>197</v>
      </c>
      <c r="E169" s="227" t="s">
        <v>19</v>
      </c>
      <c r="F169" s="228" t="s">
        <v>274</v>
      </c>
      <c r="G169" s="226"/>
      <c r="H169" s="229">
        <v>1849.1700000000001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197</v>
      </c>
      <c r="AU169" s="235" t="s">
        <v>84</v>
      </c>
      <c r="AV169" s="13" t="s">
        <v>84</v>
      </c>
      <c r="AW169" s="13" t="s">
        <v>36</v>
      </c>
      <c r="AX169" s="13" t="s">
        <v>82</v>
      </c>
      <c r="AY169" s="235" t="s">
        <v>130</v>
      </c>
    </row>
    <row r="170" s="2" customFormat="1" ht="16.5" customHeight="1">
      <c r="A170" s="39"/>
      <c r="B170" s="40"/>
      <c r="C170" s="236" t="s">
        <v>275</v>
      </c>
      <c r="D170" s="236" t="s">
        <v>200</v>
      </c>
      <c r="E170" s="237" t="s">
        <v>276</v>
      </c>
      <c r="F170" s="238" t="s">
        <v>277</v>
      </c>
      <c r="G170" s="239" t="s">
        <v>278</v>
      </c>
      <c r="H170" s="240">
        <v>159.58500000000001</v>
      </c>
      <c r="I170" s="241"/>
      <c r="J170" s="242">
        <f>ROUND(I170*H170,2)</f>
        <v>0</v>
      </c>
      <c r="K170" s="238" t="s">
        <v>136</v>
      </c>
      <c r="L170" s="243"/>
      <c r="M170" s="244" t="s">
        <v>19</v>
      </c>
      <c r="N170" s="245" t="s">
        <v>45</v>
      </c>
      <c r="O170" s="85"/>
      <c r="P170" s="214">
        <f>O170*H170</f>
        <v>0</v>
      </c>
      <c r="Q170" s="214">
        <v>0.001</v>
      </c>
      <c r="R170" s="214">
        <f>Q170*H170</f>
        <v>0.15958500000000001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178</v>
      </c>
      <c r="AT170" s="216" t="s">
        <v>200</v>
      </c>
      <c r="AU170" s="216" t="s">
        <v>84</v>
      </c>
      <c r="AY170" s="18" t="s">
        <v>130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82</v>
      </c>
      <c r="BK170" s="217">
        <f>ROUND(I170*H170,2)</f>
        <v>0</v>
      </c>
      <c r="BL170" s="18" t="s">
        <v>137</v>
      </c>
      <c r="BM170" s="216" t="s">
        <v>279</v>
      </c>
    </row>
    <row r="171" s="2" customFormat="1">
      <c r="A171" s="39"/>
      <c r="B171" s="40"/>
      <c r="C171" s="41"/>
      <c r="D171" s="218" t="s">
        <v>139</v>
      </c>
      <c r="E171" s="41"/>
      <c r="F171" s="219" t="s">
        <v>277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139</v>
      </c>
      <c r="AU171" s="18" t="s">
        <v>84</v>
      </c>
    </row>
    <row r="172" s="2" customFormat="1">
      <c r="A172" s="39"/>
      <c r="B172" s="40"/>
      <c r="C172" s="41"/>
      <c r="D172" s="218" t="s">
        <v>280</v>
      </c>
      <c r="E172" s="41"/>
      <c r="F172" s="267" t="s">
        <v>281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280</v>
      </c>
      <c r="AU172" s="18" t="s">
        <v>84</v>
      </c>
    </row>
    <row r="173" s="14" customFormat="1">
      <c r="A173" s="14"/>
      <c r="B173" s="246"/>
      <c r="C173" s="247"/>
      <c r="D173" s="218" t="s">
        <v>197</v>
      </c>
      <c r="E173" s="248" t="s">
        <v>19</v>
      </c>
      <c r="F173" s="249" t="s">
        <v>282</v>
      </c>
      <c r="G173" s="247"/>
      <c r="H173" s="248" t="s">
        <v>19</v>
      </c>
      <c r="I173" s="250"/>
      <c r="J173" s="247"/>
      <c r="K173" s="247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197</v>
      </c>
      <c r="AU173" s="255" t="s">
        <v>84</v>
      </c>
      <c r="AV173" s="14" t="s">
        <v>82</v>
      </c>
      <c r="AW173" s="14" t="s">
        <v>36</v>
      </c>
      <c r="AX173" s="14" t="s">
        <v>74</v>
      </c>
      <c r="AY173" s="255" t="s">
        <v>130</v>
      </c>
    </row>
    <row r="174" s="13" customFormat="1">
      <c r="A174" s="13"/>
      <c r="B174" s="225"/>
      <c r="C174" s="226"/>
      <c r="D174" s="218" t="s">
        <v>197</v>
      </c>
      <c r="E174" s="227" t="s">
        <v>19</v>
      </c>
      <c r="F174" s="228" t="s">
        <v>283</v>
      </c>
      <c r="G174" s="226"/>
      <c r="H174" s="229">
        <v>159.58500000000001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197</v>
      </c>
      <c r="AU174" s="235" t="s">
        <v>84</v>
      </c>
      <c r="AV174" s="13" t="s">
        <v>84</v>
      </c>
      <c r="AW174" s="13" t="s">
        <v>36</v>
      </c>
      <c r="AX174" s="13" t="s">
        <v>82</v>
      </c>
      <c r="AY174" s="235" t="s">
        <v>130</v>
      </c>
    </row>
    <row r="175" s="2" customFormat="1" ht="16.5" customHeight="1">
      <c r="A175" s="39"/>
      <c r="B175" s="40"/>
      <c r="C175" s="205" t="s">
        <v>284</v>
      </c>
      <c r="D175" s="205" t="s">
        <v>132</v>
      </c>
      <c r="E175" s="206" t="s">
        <v>285</v>
      </c>
      <c r="F175" s="207" t="s">
        <v>286</v>
      </c>
      <c r="G175" s="208" t="s">
        <v>135</v>
      </c>
      <c r="H175" s="209">
        <v>19209.98</v>
      </c>
      <c r="I175" s="210"/>
      <c r="J175" s="211">
        <f>ROUND(I175*H175,2)</f>
        <v>0</v>
      </c>
      <c r="K175" s="207" t="s">
        <v>136</v>
      </c>
      <c r="L175" s="45"/>
      <c r="M175" s="212" t="s">
        <v>19</v>
      </c>
      <c r="N175" s="213" t="s">
        <v>45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137</v>
      </c>
      <c r="AT175" s="216" t="s">
        <v>132</v>
      </c>
      <c r="AU175" s="216" t="s">
        <v>84</v>
      </c>
      <c r="AY175" s="18" t="s">
        <v>130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82</v>
      </c>
      <c r="BK175" s="217">
        <f>ROUND(I175*H175,2)</f>
        <v>0</v>
      </c>
      <c r="BL175" s="18" t="s">
        <v>137</v>
      </c>
      <c r="BM175" s="216" t="s">
        <v>287</v>
      </c>
    </row>
    <row r="176" s="2" customFormat="1">
      <c r="A176" s="39"/>
      <c r="B176" s="40"/>
      <c r="C176" s="41"/>
      <c r="D176" s="218" t="s">
        <v>139</v>
      </c>
      <c r="E176" s="41"/>
      <c r="F176" s="219" t="s">
        <v>288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139</v>
      </c>
      <c r="AU176" s="18" t="s">
        <v>84</v>
      </c>
    </row>
    <row r="177" s="2" customFormat="1">
      <c r="A177" s="39"/>
      <c r="B177" s="40"/>
      <c r="C177" s="41"/>
      <c r="D177" s="223" t="s">
        <v>141</v>
      </c>
      <c r="E177" s="41"/>
      <c r="F177" s="224" t="s">
        <v>289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141</v>
      </c>
      <c r="AU177" s="18" t="s">
        <v>84</v>
      </c>
    </row>
    <row r="178" s="13" customFormat="1">
      <c r="A178" s="13"/>
      <c r="B178" s="225"/>
      <c r="C178" s="226"/>
      <c r="D178" s="218" t="s">
        <v>197</v>
      </c>
      <c r="E178" s="227" t="s">
        <v>19</v>
      </c>
      <c r="F178" s="228" t="s">
        <v>290</v>
      </c>
      <c r="G178" s="226"/>
      <c r="H178" s="229">
        <v>18809.98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197</v>
      </c>
      <c r="AU178" s="235" t="s">
        <v>84</v>
      </c>
      <c r="AV178" s="13" t="s">
        <v>84</v>
      </c>
      <c r="AW178" s="13" t="s">
        <v>36</v>
      </c>
      <c r="AX178" s="13" t="s">
        <v>74</v>
      </c>
      <c r="AY178" s="235" t="s">
        <v>130</v>
      </c>
    </row>
    <row r="179" s="13" customFormat="1">
      <c r="A179" s="13"/>
      <c r="B179" s="225"/>
      <c r="C179" s="226"/>
      <c r="D179" s="218" t="s">
        <v>197</v>
      </c>
      <c r="E179" s="227" t="s">
        <v>19</v>
      </c>
      <c r="F179" s="228" t="s">
        <v>291</v>
      </c>
      <c r="G179" s="226"/>
      <c r="H179" s="229">
        <v>400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197</v>
      </c>
      <c r="AU179" s="235" t="s">
        <v>84</v>
      </c>
      <c r="AV179" s="13" t="s">
        <v>84</v>
      </c>
      <c r="AW179" s="13" t="s">
        <v>36</v>
      </c>
      <c r="AX179" s="13" t="s">
        <v>74</v>
      </c>
      <c r="AY179" s="235" t="s">
        <v>130</v>
      </c>
    </row>
    <row r="180" s="15" customFormat="1">
      <c r="A180" s="15"/>
      <c r="B180" s="256"/>
      <c r="C180" s="257"/>
      <c r="D180" s="218" t="s">
        <v>197</v>
      </c>
      <c r="E180" s="258" t="s">
        <v>19</v>
      </c>
      <c r="F180" s="259" t="s">
        <v>218</v>
      </c>
      <c r="G180" s="257"/>
      <c r="H180" s="260">
        <v>19209.98</v>
      </c>
      <c r="I180" s="261"/>
      <c r="J180" s="257"/>
      <c r="K180" s="257"/>
      <c r="L180" s="262"/>
      <c r="M180" s="263"/>
      <c r="N180" s="264"/>
      <c r="O180" s="264"/>
      <c r="P180" s="264"/>
      <c r="Q180" s="264"/>
      <c r="R180" s="264"/>
      <c r="S180" s="264"/>
      <c r="T180" s="26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6" t="s">
        <v>197</v>
      </c>
      <c r="AU180" s="266" t="s">
        <v>84</v>
      </c>
      <c r="AV180" s="15" t="s">
        <v>137</v>
      </c>
      <c r="AW180" s="15" t="s">
        <v>36</v>
      </c>
      <c r="AX180" s="15" t="s">
        <v>82</v>
      </c>
      <c r="AY180" s="266" t="s">
        <v>130</v>
      </c>
    </row>
    <row r="181" s="2" customFormat="1" ht="16.5" customHeight="1">
      <c r="A181" s="39"/>
      <c r="B181" s="40"/>
      <c r="C181" s="205" t="s">
        <v>292</v>
      </c>
      <c r="D181" s="205" t="s">
        <v>132</v>
      </c>
      <c r="E181" s="206" t="s">
        <v>293</v>
      </c>
      <c r="F181" s="207" t="s">
        <v>294</v>
      </c>
      <c r="G181" s="208" t="s">
        <v>135</v>
      </c>
      <c r="H181" s="209">
        <v>1849.1700000000001</v>
      </c>
      <c r="I181" s="210"/>
      <c r="J181" s="211">
        <f>ROUND(I181*H181,2)</f>
        <v>0</v>
      </c>
      <c r="K181" s="207" t="s">
        <v>136</v>
      </c>
      <c r="L181" s="45"/>
      <c r="M181" s="212" t="s">
        <v>19</v>
      </c>
      <c r="N181" s="213" t="s">
        <v>45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137</v>
      </c>
      <c r="AT181" s="216" t="s">
        <v>132</v>
      </c>
      <c r="AU181" s="216" t="s">
        <v>84</v>
      </c>
      <c r="AY181" s="18" t="s">
        <v>130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82</v>
      </c>
      <c r="BK181" s="217">
        <f>ROUND(I181*H181,2)</f>
        <v>0</v>
      </c>
      <c r="BL181" s="18" t="s">
        <v>137</v>
      </c>
      <c r="BM181" s="216" t="s">
        <v>295</v>
      </c>
    </row>
    <row r="182" s="2" customFormat="1">
      <c r="A182" s="39"/>
      <c r="B182" s="40"/>
      <c r="C182" s="41"/>
      <c r="D182" s="218" t="s">
        <v>139</v>
      </c>
      <c r="E182" s="41"/>
      <c r="F182" s="219" t="s">
        <v>296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139</v>
      </c>
      <c r="AU182" s="18" t="s">
        <v>84</v>
      </c>
    </row>
    <row r="183" s="2" customFormat="1">
      <c r="A183" s="39"/>
      <c r="B183" s="40"/>
      <c r="C183" s="41"/>
      <c r="D183" s="223" t="s">
        <v>141</v>
      </c>
      <c r="E183" s="41"/>
      <c r="F183" s="224" t="s">
        <v>297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141</v>
      </c>
      <c r="AU183" s="18" t="s">
        <v>84</v>
      </c>
    </row>
    <row r="184" s="13" customFormat="1">
      <c r="A184" s="13"/>
      <c r="B184" s="225"/>
      <c r="C184" s="226"/>
      <c r="D184" s="218" t="s">
        <v>197</v>
      </c>
      <c r="E184" s="227" t="s">
        <v>19</v>
      </c>
      <c r="F184" s="228" t="s">
        <v>274</v>
      </c>
      <c r="G184" s="226"/>
      <c r="H184" s="229">
        <v>1849.1700000000001</v>
      </c>
      <c r="I184" s="230"/>
      <c r="J184" s="226"/>
      <c r="K184" s="226"/>
      <c r="L184" s="231"/>
      <c r="M184" s="232"/>
      <c r="N184" s="233"/>
      <c r="O184" s="233"/>
      <c r="P184" s="233"/>
      <c r="Q184" s="233"/>
      <c r="R184" s="233"/>
      <c r="S184" s="233"/>
      <c r="T184" s="23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5" t="s">
        <v>197</v>
      </c>
      <c r="AU184" s="235" t="s">
        <v>84</v>
      </c>
      <c r="AV184" s="13" t="s">
        <v>84</v>
      </c>
      <c r="AW184" s="13" t="s">
        <v>36</v>
      </c>
      <c r="AX184" s="13" t="s">
        <v>82</v>
      </c>
      <c r="AY184" s="235" t="s">
        <v>130</v>
      </c>
    </row>
    <row r="185" s="2" customFormat="1" ht="16.5" customHeight="1">
      <c r="A185" s="39"/>
      <c r="B185" s="40"/>
      <c r="C185" s="205" t="s">
        <v>298</v>
      </c>
      <c r="D185" s="205" t="s">
        <v>132</v>
      </c>
      <c r="E185" s="206" t="s">
        <v>299</v>
      </c>
      <c r="F185" s="207" t="s">
        <v>300</v>
      </c>
      <c r="G185" s="208" t="s">
        <v>135</v>
      </c>
      <c r="H185" s="209">
        <v>1849.1700000000001</v>
      </c>
      <c r="I185" s="210"/>
      <c r="J185" s="211">
        <f>ROUND(I185*H185,2)</f>
        <v>0</v>
      </c>
      <c r="K185" s="207" t="s">
        <v>136</v>
      </c>
      <c r="L185" s="45"/>
      <c r="M185" s="212" t="s">
        <v>19</v>
      </c>
      <c r="N185" s="213" t="s">
        <v>45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137</v>
      </c>
      <c r="AT185" s="216" t="s">
        <v>132</v>
      </c>
      <c r="AU185" s="216" t="s">
        <v>84</v>
      </c>
      <c r="AY185" s="18" t="s">
        <v>130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82</v>
      </c>
      <c r="BK185" s="217">
        <f>ROUND(I185*H185,2)</f>
        <v>0</v>
      </c>
      <c r="BL185" s="18" t="s">
        <v>137</v>
      </c>
      <c r="BM185" s="216" t="s">
        <v>301</v>
      </c>
    </row>
    <row r="186" s="2" customFormat="1">
      <c r="A186" s="39"/>
      <c r="B186" s="40"/>
      <c r="C186" s="41"/>
      <c r="D186" s="218" t="s">
        <v>139</v>
      </c>
      <c r="E186" s="41"/>
      <c r="F186" s="219" t="s">
        <v>302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139</v>
      </c>
      <c r="AU186" s="18" t="s">
        <v>84</v>
      </c>
    </row>
    <row r="187" s="2" customFormat="1">
      <c r="A187" s="39"/>
      <c r="B187" s="40"/>
      <c r="C187" s="41"/>
      <c r="D187" s="223" t="s">
        <v>141</v>
      </c>
      <c r="E187" s="41"/>
      <c r="F187" s="224" t="s">
        <v>303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141</v>
      </c>
      <c r="AU187" s="18" t="s">
        <v>84</v>
      </c>
    </row>
    <row r="188" s="13" customFormat="1">
      <c r="A188" s="13"/>
      <c r="B188" s="225"/>
      <c r="C188" s="226"/>
      <c r="D188" s="218" t="s">
        <v>197</v>
      </c>
      <c r="E188" s="227" t="s">
        <v>19</v>
      </c>
      <c r="F188" s="228" t="s">
        <v>274</v>
      </c>
      <c r="G188" s="226"/>
      <c r="H188" s="229">
        <v>1849.1700000000001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197</v>
      </c>
      <c r="AU188" s="235" t="s">
        <v>84</v>
      </c>
      <c r="AV188" s="13" t="s">
        <v>84</v>
      </c>
      <c r="AW188" s="13" t="s">
        <v>36</v>
      </c>
      <c r="AX188" s="13" t="s">
        <v>82</v>
      </c>
      <c r="AY188" s="235" t="s">
        <v>130</v>
      </c>
    </row>
    <row r="189" s="12" customFormat="1" ht="20.88" customHeight="1">
      <c r="A189" s="12"/>
      <c r="B189" s="189"/>
      <c r="C189" s="190"/>
      <c r="D189" s="191" t="s">
        <v>73</v>
      </c>
      <c r="E189" s="203" t="s">
        <v>84</v>
      </c>
      <c r="F189" s="203" t="s">
        <v>304</v>
      </c>
      <c r="G189" s="190"/>
      <c r="H189" s="190"/>
      <c r="I189" s="193"/>
      <c r="J189" s="204">
        <f>BK189</f>
        <v>0</v>
      </c>
      <c r="K189" s="190"/>
      <c r="L189" s="195"/>
      <c r="M189" s="196"/>
      <c r="N189" s="197"/>
      <c r="O189" s="197"/>
      <c r="P189" s="198">
        <f>SUM(P190:P203)</f>
        <v>0</v>
      </c>
      <c r="Q189" s="197"/>
      <c r="R189" s="198">
        <f>SUM(R190:R203)</f>
        <v>887.54755092000005</v>
      </c>
      <c r="S189" s="197"/>
      <c r="T189" s="199">
        <f>SUM(T190:T203)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0" t="s">
        <v>82</v>
      </c>
      <c r="AT189" s="201" t="s">
        <v>73</v>
      </c>
      <c r="AU189" s="201" t="s">
        <v>84</v>
      </c>
      <c r="AY189" s="200" t="s">
        <v>130</v>
      </c>
      <c r="BK189" s="202">
        <f>SUM(BK190:BK203)</f>
        <v>0</v>
      </c>
    </row>
    <row r="190" s="2" customFormat="1" ht="16.5" customHeight="1">
      <c r="A190" s="39"/>
      <c r="B190" s="40"/>
      <c r="C190" s="205" t="s">
        <v>305</v>
      </c>
      <c r="D190" s="205" t="s">
        <v>132</v>
      </c>
      <c r="E190" s="206" t="s">
        <v>306</v>
      </c>
      <c r="F190" s="207" t="s">
        <v>307</v>
      </c>
      <c r="G190" s="208" t="s">
        <v>193</v>
      </c>
      <c r="H190" s="209">
        <v>23.399999999999999</v>
      </c>
      <c r="I190" s="210"/>
      <c r="J190" s="211">
        <f>ROUND(I190*H190,2)</f>
        <v>0</v>
      </c>
      <c r="K190" s="207" t="s">
        <v>19</v>
      </c>
      <c r="L190" s="45"/>
      <c r="M190" s="212" t="s">
        <v>19</v>
      </c>
      <c r="N190" s="213" t="s">
        <v>45</v>
      </c>
      <c r="O190" s="85"/>
      <c r="P190" s="214">
        <f>O190*H190</f>
        <v>0</v>
      </c>
      <c r="Q190" s="214">
        <v>1.6299999999999999</v>
      </c>
      <c r="R190" s="214">
        <f>Q190*H190</f>
        <v>38.141999999999996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137</v>
      </c>
      <c r="AT190" s="216" t="s">
        <v>132</v>
      </c>
      <c r="AU190" s="216" t="s">
        <v>148</v>
      </c>
      <c r="AY190" s="18" t="s">
        <v>130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82</v>
      </c>
      <c r="BK190" s="217">
        <f>ROUND(I190*H190,2)</f>
        <v>0</v>
      </c>
      <c r="BL190" s="18" t="s">
        <v>137</v>
      </c>
      <c r="BM190" s="216" t="s">
        <v>308</v>
      </c>
    </row>
    <row r="191" s="2" customFormat="1">
      <c r="A191" s="39"/>
      <c r="B191" s="40"/>
      <c r="C191" s="41"/>
      <c r="D191" s="218" t="s">
        <v>139</v>
      </c>
      <c r="E191" s="41"/>
      <c r="F191" s="219" t="s">
        <v>309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139</v>
      </c>
      <c r="AU191" s="18" t="s">
        <v>148</v>
      </c>
    </row>
    <row r="192" s="13" customFormat="1">
      <c r="A192" s="13"/>
      <c r="B192" s="225"/>
      <c r="C192" s="226"/>
      <c r="D192" s="218" t="s">
        <v>197</v>
      </c>
      <c r="E192" s="227" t="s">
        <v>19</v>
      </c>
      <c r="F192" s="228" t="s">
        <v>310</v>
      </c>
      <c r="G192" s="226"/>
      <c r="H192" s="229">
        <v>22.5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197</v>
      </c>
      <c r="AU192" s="235" t="s">
        <v>148</v>
      </c>
      <c r="AV192" s="13" t="s">
        <v>84</v>
      </c>
      <c r="AW192" s="13" t="s">
        <v>36</v>
      </c>
      <c r="AX192" s="13" t="s">
        <v>74</v>
      </c>
      <c r="AY192" s="235" t="s">
        <v>130</v>
      </c>
    </row>
    <row r="193" s="13" customFormat="1">
      <c r="A193" s="13"/>
      <c r="B193" s="225"/>
      <c r="C193" s="226"/>
      <c r="D193" s="218" t="s">
        <v>197</v>
      </c>
      <c r="E193" s="227" t="s">
        <v>19</v>
      </c>
      <c r="F193" s="228" t="s">
        <v>311</v>
      </c>
      <c r="G193" s="226"/>
      <c r="H193" s="229">
        <v>0.90000000000000002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197</v>
      </c>
      <c r="AU193" s="235" t="s">
        <v>148</v>
      </c>
      <c r="AV193" s="13" t="s">
        <v>84</v>
      </c>
      <c r="AW193" s="13" t="s">
        <v>36</v>
      </c>
      <c r="AX193" s="13" t="s">
        <v>74</v>
      </c>
      <c r="AY193" s="235" t="s">
        <v>130</v>
      </c>
    </row>
    <row r="194" s="15" customFormat="1">
      <c r="A194" s="15"/>
      <c r="B194" s="256"/>
      <c r="C194" s="257"/>
      <c r="D194" s="218" t="s">
        <v>197</v>
      </c>
      <c r="E194" s="258" t="s">
        <v>19</v>
      </c>
      <c r="F194" s="259" t="s">
        <v>218</v>
      </c>
      <c r="G194" s="257"/>
      <c r="H194" s="260">
        <v>23.399999999999999</v>
      </c>
      <c r="I194" s="261"/>
      <c r="J194" s="257"/>
      <c r="K194" s="257"/>
      <c r="L194" s="262"/>
      <c r="M194" s="263"/>
      <c r="N194" s="264"/>
      <c r="O194" s="264"/>
      <c r="P194" s="264"/>
      <c r="Q194" s="264"/>
      <c r="R194" s="264"/>
      <c r="S194" s="264"/>
      <c r="T194" s="26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6" t="s">
        <v>197</v>
      </c>
      <c r="AU194" s="266" t="s">
        <v>148</v>
      </c>
      <c r="AV194" s="15" t="s">
        <v>137</v>
      </c>
      <c r="AW194" s="15" t="s">
        <v>36</v>
      </c>
      <c r="AX194" s="15" t="s">
        <v>82</v>
      </c>
      <c r="AY194" s="266" t="s">
        <v>130</v>
      </c>
    </row>
    <row r="195" s="2" customFormat="1" ht="16.5" customHeight="1">
      <c r="A195" s="39"/>
      <c r="B195" s="40"/>
      <c r="C195" s="205" t="s">
        <v>312</v>
      </c>
      <c r="D195" s="205" t="s">
        <v>132</v>
      </c>
      <c r="E195" s="206" t="s">
        <v>313</v>
      </c>
      <c r="F195" s="207" t="s">
        <v>314</v>
      </c>
      <c r="G195" s="208" t="s">
        <v>135</v>
      </c>
      <c r="H195" s="209">
        <v>5559.1790000000001</v>
      </c>
      <c r="I195" s="210"/>
      <c r="J195" s="211">
        <f>ROUND(I195*H195,2)</f>
        <v>0</v>
      </c>
      <c r="K195" s="207" t="s">
        <v>136</v>
      </c>
      <c r="L195" s="45"/>
      <c r="M195" s="212" t="s">
        <v>19</v>
      </c>
      <c r="N195" s="213" t="s">
        <v>45</v>
      </c>
      <c r="O195" s="85"/>
      <c r="P195" s="214">
        <f>O195*H195</f>
        <v>0</v>
      </c>
      <c r="Q195" s="214">
        <v>0.00031</v>
      </c>
      <c r="R195" s="214">
        <f>Q195*H195</f>
        <v>1.72334549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137</v>
      </c>
      <c r="AT195" s="216" t="s">
        <v>132</v>
      </c>
      <c r="AU195" s="216" t="s">
        <v>148</v>
      </c>
      <c r="AY195" s="18" t="s">
        <v>130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82</v>
      </c>
      <c r="BK195" s="217">
        <f>ROUND(I195*H195,2)</f>
        <v>0</v>
      </c>
      <c r="BL195" s="18" t="s">
        <v>137</v>
      </c>
      <c r="BM195" s="216" t="s">
        <v>315</v>
      </c>
    </row>
    <row r="196" s="2" customFormat="1">
      <c r="A196" s="39"/>
      <c r="B196" s="40"/>
      <c r="C196" s="41"/>
      <c r="D196" s="218" t="s">
        <v>139</v>
      </c>
      <c r="E196" s="41"/>
      <c r="F196" s="219" t="s">
        <v>316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139</v>
      </c>
      <c r="AU196" s="18" t="s">
        <v>148</v>
      </c>
    </row>
    <row r="197" s="2" customFormat="1">
      <c r="A197" s="39"/>
      <c r="B197" s="40"/>
      <c r="C197" s="41"/>
      <c r="D197" s="223" t="s">
        <v>141</v>
      </c>
      <c r="E197" s="41"/>
      <c r="F197" s="224" t="s">
        <v>317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141</v>
      </c>
      <c r="AU197" s="18" t="s">
        <v>148</v>
      </c>
    </row>
    <row r="198" s="13" customFormat="1">
      <c r="A198" s="13"/>
      <c r="B198" s="225"/>
      <c r="C198" s="226"/>
      <c r="D198" s="218" t="s">
        <v>197</v>
      </c>
      <c r="E198" s="227" t="s">
        <v>19</v>
      </c>
      <c r="F198" s="228" t="s">
        <v>318</v>
      </c>
      <c r="G198" s="226"/>
      <c r="H198" s="229">
        <v>5559.1790000000001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197</v>
      </c>
      <c r="AU198" s="235" t="s">
        <v>148</v>
      </c>
      <c r="AV198" s="13" t="s">
        <v>84</v>
      </c>
      <c r="AW198" s="13" t="s">
        <v>36</v>
      </c>
      <c r="AX198" s="13" t="s">
        <v>82</v>
      </c>
      <c r="AY198" s="235" t="s">
        <v>130</v>
      </c>
    </row>
    <row r="199" s="2" customFormat="1" ht="16.5" customHeight="1">
      <c r="A199" s="39"/>
      <c r="B199" s="40"/>
      <c r="C199" s="236" t="s">
        <v>319</v>
      </c>
      <c r="D199" s="236" t="s">
        <v>200</v>
      </c>
      <c r="E199" s="237" t="s">
        <v>320</v>
      </c>
      <c r="F199" s="238" t="s">
        <v>321</v>
      </c>
      <c r="G199" s="239" t="s">
        <v>135</v>
      </c>
      <c r="H199" s="240">
        <v>5559.1790000000001</v>
      </c>
      <c r="I199" s="241"/>
      <c r="J199" s="242">
        <f>ROUND(I199*H199,2)</f>
        <v>0</v>
      </c>
      <c r="K199" s="238" t="s">
        <v>136</v>
      </c>
      <c r="L199" s="243"/>
      <c r="M199" s="244" t="s">
        <v>19</v>
      </c>
      <c r="N199" s="245" t="s">
        <v>45</v>
      </c>
      <c r="O199" s="85"/>
      <c r="P199" s="214">
        <f>O199*H199</f>
        <v>0</v>
      </c>
      <c r="Q199" s="214">
        <v>0.00020000000000000001</v>
      </c>
      <c r="R199" s="214">
        <f>Q199*H199</f>
        <v>1.1118358000000002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178</v>
      </c>
      <c r="AT199" s="216" t="s">
        <v>200</v>
      </c>
      <c r="AU199" s="216" t="s">
        <v>148</v>
      </c>
      <c r="AY199" s="18" t="s">
        <v>130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82</v>
      </c>
      <c r="BK199" s="217">
        <f>ROUND(I199*H199,2)</f>
        <v>0</v>
      </c>
      <c r="BL199" s="18" t="s">
        <v>137</v>
      </c>
      <c r="BM199" s="216" t="s">
        <v>322</v>
      </c>
    </row>
    <row r="200" s="2" customFormat="1">
      <c r="A200" s="39"/>
      <c r="B200" s="40"/>
      <c r="C200" s="41"/>
      <c r="D200" s="218" t="s">
        <v>139</v>
      </c>
      <c r="E200" s="41"/>
      <c r="F200" s="219" t="s">
        <v>321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139</v>
      </c>
      <c r="AU200" s="18" t="s">
        <v>148</v>
      </c>
    </row>
    <row r="201" s="13" customFormat="1">
      <c r="A201" s="13"/>
      <c r="B201" s="225"/>
      <c r="C201" s="226"/>
      <c r="D201" s="218" t="s">
        <v>197</v>
      </c>
      <c r="E201" s="227" t="s">
        <v>19</v>
      </c>
      <c r="F201" s="228" t="s">
        <v>318</v>
      </c>
      <c r="G201" s="226"/>
      <c r="H201" s="229">
        <v>5559.1790000000001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5" t="s">
        <v>197</v>
      </c>
      <c r="AU201" s="235" t="s">
        <v>148</v>
      </c>
      <c r="AV201" s="13" t="s">
        <v>84</v>
      </c>
      <c r="AW201" s="13" t="s">
        <v>36</v>
      </c>
      <c r="AX201" s="13" t="s">
        <v>82</v>
      </c>
      <c r="AY201" s="235" t="s">
        <v>130</v>
      </c>
    </row>
    <row r="202" s="2" customFormat="1" ht="24.15" customHeight="1">
      <c r="A202" s="39"/>
      <c r="B202" s="40"/>
      <c r="C202" s="205" t="s">
        <v>323</v>
      </c>
      <c r="D202" s="205" t="s">
        <v>132</v>
      </c>
      <c r="E202" s="206" t="s">
        <v>324</v>
      </c>
      <c r="F202" s="207" t="s">
        <v>325</v>
      </c>
      <c r="G202" s="208" t="s">
        <v>326</v>
      </c>
      <c r="H202" s="209">
        <v>3088.433</v>
      </c>
      <c r="I202" s="210"/>
      <c r="J202" s="211">
        <f>ROUND(I202*H202,2)</f>
        <v>0</v>
      </c>
      <c r="K202" s="207" t="s">
        <v>19</v>
      </c>
      <c r="L202" s="45"/>
      <c r="M202" s="212" t="s">
        <v>19</v>
      </c>
      <c r="N202" s="213" t="s">
        <v>45</v>
      </c>
      <c r="O202" s="85"/>
      <c r="P202" s="214">
        <f>O202*H202</f>
        <v>0</v>
      </c>
      <c r="Q202" s="214">
        <v>0.27411000000000002</v>
      </c>
      <c r="R202" s="214">
        <f>Q202*H202</f>
        <v>846.57036963000007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137</v>
      </c>
      <c r="AT202" s="216" t="s">
        <v>132</v>
      </c>
      <c r="AU202" s="216" t="s">
        <v>148</v>
      </c>
      <c r="AY202" s="18" t="s">
        <v>130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82</v>
      </c>
      <c r="BK202" s="217">
        <f>ROUND(I202*H202,2)</f>
        <v>0</v>
      </c>
      <c r="BL202" s="18" t="s">
        <v>137</v>
      </c>
      <c r="BM202" s="216" t="s">
        <v>327</v>
      </c>
    </row>
    <row r="203" s="2" customFormat="1">
      <c r="A203" s="39"/>
      <c r="B203" s="40"/>
      <c r="C203" s="41"/>
      <c r="D203" s="218" t="s">
        <v>139</v>
      </c>
      <c r="E203" s="41"/>
      <c r="F203" s="219" t="s">
        <v>328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139</v>
      </c>
      <c r="AU203" s="18" t="s">
        <v>148</v>
      </c>
    </row>
    <row r="204" s="12" customFormat="1" ht="22.8" customHeight="1">
      <c r="A204" s="12"/>
      <c r="B204" s="189"/>
      <c r="C204" s="190"/>
      <c r="D204" s="191" t="s">
        <v>73</v>
      </c>
      <c r="E204" s="203" t="s">
        <v>148</v>
      </c>
      <c r="F204" s="203" t="s">
        <v>329</v>
      </c>
      <c r="G204" s="190"/>
      <c r="H204" s="190"/>
      <c r="I204" s="193"/>
      <c r="J204" s="204">
        <f>BK204</f>
        <v>0</v>
      </c>
      <c r="K204" s="190"/>
      <c r="L204" s="195"/>
      <c r="M204" s="196"/>
      <c r="N204" s="197"/>
      <c r="O204" s="197"/>
      <c r="P204" s="198">
        <f>SUM(P205:P215)</f>
        <v>0</v>
      </c>
      <c r="Q204" s="197"/>
      <c r="R204" s="198">
        <f>SUM(R205:R215)</f>
        <v>0.10725</v>
      </c>
      <c r="S204" s="197"/>
      <c r="T204" s="199">
        <f>SUM(T205:T215)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0" t="s">
        <v>82</v>
      </c>
      <c r="AT204" s="201" t="s">
        <v>73</v>
      </c>
      <c r="AU204" s="201" t="s">
        <v>82</v>
      </c>
      <c r="AY204" s="200" t="s">
        <v>130</v>
      </c>
      <c r="BK204" s="202">
        <f>SUM(BK205:BK215)</f>
        <v>0</v>
      </c>
    </row>
    <row r="205" s="2" customFormat="1" ht="21.75" customHeight="1">
      <c r="A205" s="39"/>
      <c r="B205" s="40"/>
      <c r="C205" s="205" t="s">
        <v>330</v>
      </c>
      <c r="D205" s="205" t="s">
        <v>132</v>
      </c>
      <c r="E205" s="206" t="s">
        <v>331</v>
      </c>
      <c r="F205" s="207" t="s">
        <v>332</v>
      </c>
      <c r="G205" s="208" t="s">
        <v>151</v>
      </c>
      <c r="H205" s="209">
        <v>13</v>
      </c>
      <c r="I205" s="210"/>
      <c r="J205" s="211">
        <f>ROUND(I205*H205,2)</f>
        <v>0</v>
      </c>
      <c r="K205" s="207" t="s">
        <v>136</v>
      </c>
      <c r="L205" s="45"/>
      <c r="M205" s="212" t="s">
        <v>19</v>
      </c>
      <c r="N205" s="213" t="s">
        <v>45</v>
      </c>
      <c r="O205" s="85"/>
      <c r="P205" s="214">
        <f>O205*H205</f>
        <v>0</v>
      </c>
      <c r="Q205" s="214">
        <v>2.0000000000000002E-05</v>
      </c>
      <c r="R205" s="214">
        <f>Q205*H205</f>
        <v>0.00026000000000000003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137</v>
      </c>
      <c r="AT205" s="216" t="s">
        <v>132</v>
      </c>
      <c r="AU205" s="216" t="s">
        <v>84</v>
      </c>
      <c r="AY205" s="18" t="s">
        <v>130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82</v>
      </c>
      <c r="BK205" s="217">
        <f>ROUND(I205*H205,2)</f>
        <v>0</v>
      </c>
      <c r="BL205" s="18" t="s">
        <v>137</v>
      </c>
      <c r="BM205" s="216" t="s">
        <v>333</v>
      </c>
    </row>
    <row r="206" s="2" customFormat="1">
      <c r="A206" s="39"/>
      <c r="B206" s="40"/>
      <c r="C206" s="41"/>
      <c r="D206" s="218" t="s">
        <v>139</v>
      </c>
      <c r="E206" s="41"/>
      <c r="F206" s="219" t="s">
        <v>334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139</v>
      </c>
      <c r="AU206" s="18" t="s">
        <v>84</v>
      </c>
    </row>
    <row r="207" s="2" customFormat="1">
      <c r="A207" s="39"/>
      <c r="B207" s="40"/>
      <c r="C207" s="41"/>
      <c r="D207" s="223" t="s">
        <v>141</v>
      </c>
      <c r="E207" s="41"/>
      <c r="F207" s="224" t="s">
        <v>335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141</v>
      </c>
      <c r="AU207" s="18" t="s">
        <v>84</v>
      </c>
    </row>
    <row r="208" s="13" customFormat="1">
      <c r="A208" s="13"/>
      <c r="B208" s="225"/>
      <c r="C208" s="226"/>
      <c r="D208" s="218" t="s">
        <v>197</v>
      </c>
      <c r="E208" s="227" t="s">
        <v>19</v>
      </c>
      <c r="F208" s="228" t="s">
        <v>336</v>
      </c>
      <c r="G208" s="226"/>
      <c r="H208" s="229">
        <v>13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197</v>
      </c>
      <c r="AU208" s="235" t="s">
        <v>84</v>
      </c>
      <c r="AV208" s="13" t="s">
        <v>84</v>
      </c>
      <c r="AW208" s="13" t="s">
        <v>36</v>
      </c>
      <c r="AX208" s="13" t="s">
        <v>82</v>
      </c>
      <c r="AY208" s="235" t="s">
        <v>130</v>
      </c>
    </row>
    <row r="209" s="2" customFormat="1" ht="16.5" customHeight="1">
      <c r="A209" s="39"/>
      <c r="B209" s="40"/>
      <c r="C209" s="236" t="s">
        <v>337</v>
      </c>
      <c r="D209" s="236" t="s">
        <v>200</v>
      </c>
      <c r="E209" s="237" t="s">
        <v>338</v>
      </c>
      <c r="F209" s="238" t="s">
        <v>339</v>
      </c>
      <c r="G209" s="239" t="s">
        <v>151</v>
      </c>
      <c r="H209" s="240">
        <v>13</v>
      </c>
      <c r="I209" s="241"/>
      <c r="J209" s="242">
        <f>ROUND(I209*H209,2)</f>
        <v>0</v>
      </c>
      <c r="K209" s="238" t="s">
        <v>136</v>
      </c>
      <c r="L209" s="243"/>
      <c r="M209" s="244" t="s">
        <v>19</v>
      </c>
      <c r="N209" s="245" t="s">
        <v>45</v>
      </c>
      <c r="O209" s="85"/>
      <c r="P209" s="214">
        <f>O209*H209</f>
        <v>0</v>
      </c>
      <c r="Q209" s="214">
        <v>0.0070899999999999999</v>
      </c>
      <c r="R209" s="214">
        <f>Q209*H209</f>
        <v>0.092170000000000002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178</v>
      </c>
      <c r="AT209" s="216" t="s">
        <v>200</v>
      </c>
      <c r="AU209" s="216" t="s">
        <v>84</v>
      </c>
      <c r="AY209" s="18" t="s">
        <v>130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82</v>
      </c>
      <c r="BK209" s="217">
        <f>ROUND(I209*H209,2)</f>
        <v>0</v>
      </c>
      <c r="BL209" s="18" t="s">
        <v>137</v>
      </c>
      <c r="BM209" s="216" t="s">
        <v>340</v>
      </c>
    </row>
    <row r="210" s="2" customFormat="1">
      <c r="A210" s="39"/>
      <c r="B210" s="40"/>
      <c r="C210" s="41"/>
      <c r="D210" s="218" t="s">
        <v>139</v>
      </c>
      <c r="E210" s="41"/>
      <c r="F210" s="219" t="s">
        <v>339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139</v>
      </c>
      <c r="AU210" s="18" t="s">
        <v>84</v>
      </c>
    </row>
    <row r="211" s="2" customFormat="1" ht="16.5" customHeight="1">
      <c r="A211" s="39"/>
      <c r="B211" s="40"/>
      <c r="C211" s="236" t="s">
        <v>341</v>
      </c>
      <c r="D211" s="236" t="s">
        <v>200</v>
      </c>
      <c r="E211" s="237" t="s">
        <v>342</v>
      </c>
      <c r="F211" s="238" t="s">
        <v>343</v>
      </c>
      <c r="G211" s="239" t="s">
        <v>326</v>
      </c>
      <c r="H211" s="240">
        <v>3.8999999999999999</v>
      </c>
      <c r="I211" s="241"/>
      <c r="J211" s="242">
        <f>ROUND(I211*H211,2)</f>
        <v>0</v>
      </c>
      <c r="K211" s="238" t="s">
        <v>344</v>
      </c>
      <c r="L211" s="243"/>
      <c r="M211" s="244" t="s">
        <v>19</v>
      </c>
      <c r="N211" s="245" t="s">
        <v>45</v>
      </c>
      <c r="O211" s="85"/>
      <c r="P211" s="214">
        <f>O211*H211</f>
        <v>0</v>
      </c>
      <c r="Q211" s="214">
        <v>0.0038</v>
      </c>
      <c r="R211" s="214">
        <f>Q211*H211</f>
        <v>0.01482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178</v>
      </c>
      <c r="AT211" s="216" t="s">
        <v>200</v>
      </c>
      <c r="AU211" s="216" t="s">
        <v>84</v>
      </c>
      <c r="AY211" s="18" t="s">
        <v>130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82</v>
      </c>
      <c r="BK211" s="217">
        <f>ROUND(I211*H211,2)</f>
        <v>0</v>
      </c>
      <c r="BL211" s="18" t="s">
        <v>137</v>
      </c>
      <c r="BM211" s="216" t="s">
        <v>345</v>
      </c>
    </row>
    <row r="212" s="2" customFormat="1">
      <c r="A212" s="39"/>
      <c r="B212" s="40"/>
      <c r="C212" s="41"/>
      <c r="D212" s="218" t="s">
        <v>139</v>
      </c>
      <c r="E212" s="41"/>
      <c r="F212" s="219" t="s">
        <v>343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139</v>
      </c>
      <c r="AU212" s="18" t="s">
        <v>84</v>
      </c>
    </row>
    <row r="213" s="13" customFormat="1">
      <c r="A213" s="13"/>
      <c r="B213" s="225"/>
      <c r="C213" s="226"/>
      <c r="D213" s="218" t="s">
        <v>197</v>
      </c>
      <c r="E213" s="227" t="s">
        <v>19</v>
      </c>
      <c r="F213" s="228" t="s">
        <v>346</v>
      </c>
      <c r="G213" s="226"/>
      <c r="H213" s="229">
        <v>3.8999999999999999</v>
      </c>
      <c r="I213" s="230"/>
      <c r="J213" s="226"/>
      <c r="K213" s="226"/>
      <c r="L213" s="231"/>
      <c r="M213" s="232"/>
      <c r="N213" s="233"/>
      <c r="O213" s="233"/>
      <c r="P213" s="233"/>
      <c r="Q213" s="233"/>
      <c r="R213" s="233"/>
      <c r="S213" s="233"/>
      <c r="T213" s="23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5" t="s">
        <v>197</v>
      </c>
      <c r="AU213" s="235" t="s">
        <v>84</v>
      </c>
      <c r="AV213" s="13" t="s">
        <v>84</v>
      </c>
      <c r="AW213" s="13" t="s">
        <v>36</v>
      </c>
      <c r="AX213" s="13" t="s">
        <v>82</v>
      </c>
      <c r="AY213" s="235" t="s">
        <v>130</v>
      </c>
    </row>
    <row r="214" s="2" customFormat="1" ht="16.5" customHeight="1">
      <c r="A214" s="39"/>
      <c r="B214" s="40"/>
      <c r="C214" s="205" t="s">
        <v>347</v>
      </c>
      <c r="D214" s="205" t="s">
        <v>132</v>
      </c>
      <c r="E214" s="206" t="s">
        <v>348</v>
      </c>
      <c r="F214" s="207" t="s">
        <v>19</v>
      </c>
      <c r="G214" s="208" t="s">
        <v>349</v>
      </c>
      <c r="H214" s="209">
        <v>1</v>
      </c>
      <c r="I214" s="210"/>
      <c r="J214" s="211">
        <f>ROUND(I214*H214,2)</f>
        <v>0</v>
      </c>
      <c r="K214" s="207" t="s">
        <v>19</v>
      </c>
      <c r="L214" s="45"/>
      <c r="M214" s="212" t="s">
        <v>19</v>
      </c>
      <c r="N214" s="213" t="s">
        <v>45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137</v>
      </c>
      <c r="AT214" s="216" t="s">
        <v>132</v>
      </c>
      <c r="AU214" s="216" t="s">
        <v>84</v>
      </c>
      <c r="AY214" s="18" t="s">
        <v>130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82</v>
      </c>
      <c r="BK214" s="217">
        <f>ROUND(I214*H214,2)</f>
        <v>0</v>
      </c>
      <c r="BL214" s="18" t="s">
        <v>137</v>
      </c>
      <c r="BM214" s="216" t="s">
        <v>350</v>
      </c>
    </row>
    <row r="215" s="2" customFormat="1">
      <c r="A215" s="39"/>
      <c r="B215" s="40"/>
      <c r="C215" s="41"/>
      <c r="D215" s="218" t="s">
        <v>139</v>
      </c>
      <c r="E215" s="41"/>
      <c r="F215" s="219" t="s">
        <v>351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139</v>
      </c>
      <c r="AU215" s="18" t="s">
        <v>84</v>
      </c>
    </row>
    <row r="216" s="12" customFormat="1" ht="22.8" customHeight="1">
      <c r="A216" s="12"/>
      <c r="B216" s="189"/>
      <c r="C216" s="190"/>
      <c r="D216" s="191" t="s">
        <v>73</v>
      </c>
      <c r="E216" s="203" t="s">
        <v>160</v>
      </c>
      <c r="F216" s="203" t="s">
        <v>352</v>
      </c>
      <c r="G216" s="190"/>
      <c r="H216" s="190"/>
      <c r="I216" s="193"/>
      <c r="J216" s="204">
        <f>BK216</f>
        <v>0</v>
      </c>
      <c r="K216" s="190"/>
      <c r="L216" s="195"/>
      <c r="M216" s="196"/>
      <c r="N216" s="197"/>
      <c r="O216" s="197"/>
      <c r="P216" s="198">
        <f>SUM(P217:P247)</f>
        <v>0</v>
      </c>
      <c r="Q216" s="197"/>
      <c r="R216" s="198">
        <f>SUM(R217:R247)</f>
        <v>13471.327028309996</v>
      </c>
      <c r="S216" s="197"/>
      <c r="T216" s="199">
        <f>SUM(T217:T247)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0" t="s">
        <v>82</v>
      </c>
      <c r="AT216" s="201" t="s">
        <v>73</v>
      </c>
      <c r="AU216" s="201" t="s">
        <v>82</v>
      </c>
      <c r="AY216" s="200" t="s">
        <v>130</v>
      </c>
      <c r="BK216" s="202">
        <f>SUM(BK217:BK247)</f>
        <v>0</v>
      </c>
    </row>
    <row r="217" s="2" customFormat="1" ht="16.5" customHeight="1">
      <c r="A217" s="39"/>
      <c r="B217" s="40"/>
      <c r="C217" s="205" t="s">
        <v>353</v>
      </c>
      <c r="D217" s="205" t="s">
        <v>132</v>
      </c>
      <c r="E217" s="206" t="s">
        <v>354</v>
      </c>
      <c r="F217" s="207" t="s">
        <v>355</v>
      </c>
      <c r="G217" s="208" t="s">
        <v>135</v>
      </c>
      <c r="H217" s="209">
        <v>34.780000000000001</v>
      </c>
      <c r="I217" s="210"/>
      <c r="J217" s="211">
        <f>ROUND(I217*H217,2)</f>
        <v>0</v>
      </c>
      <c r="K217" s="207" t="s">
        <v>136</v>
      </c>
      <c r="L217" s="45"/>
      <c r="M217" s="212" t="s">
        <v>19</v>
      </c>
      <c r="N217" s="213" t="s">
        <v>45</v>
      </c>
      <c r="O217" s="85"/>
      <c r="P217" s="214">
        <f>O217*H217</f>
        <v>0</v>
      </c>
      <c r="Q217" s="214">
        <v>0.46000000000000002</v>
      </c>
      <c r="R217" s="214">
        <f>Q217*H217</f>
        <v>15.998800000000001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137</v>
      </c>
      <c r="AT217" s="216" t="s">
        <v>132</v>
      </c>
      <c r="AU217" s="216" t="s">
        <v>84</v>
      </c>
      <c r="AY217" s="18" t="s">
        <v>130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82</v>
      </c>
      <c r="BK217" s="217">
        <f>ROUND(I217*H217,2)</f>
        <v>0</v>
      </c>
      <c r="BL217" s="18" t="s">
        <v>137</v>
      </c>
      <c r="BM217" s="216" t="s">
        <v>356</v>
      </c>
    </row>
    <row r="218" s="2" customFormat="1">
      <c r="A218" s="39"/>
      <c r="B218" s="40"/>
      <c r="C218" s="41"/>
      <c r="D218" s="218" t="s">
        <v>139</v>
      </c>
      <c r="E218" s="41"/>
      <c r="F218" s="219" t="s">
        <v>357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139</v>
      </c>
      <c r="AU218" s="18" t="s">
        <v>84</v>
      </c>
    </row>
    <row r="219" s="2" customFormat="1">
      <c r="A219" s="39"/>
      <c r="B219" s="40"/>
      <c r="C219" s="41"/>
      <c r="D219" s="223" t="s">
        <v>141</v>
      </c>
      <c r="E219" s="41"/>
      <c r="F219" s="224" t="s">
        <v>358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141</v>
      </c>
      <c r="AU219" s="18" t="s">
        <v>84</v>
      </c>
    </row>
    <row r="220" s="13" customFormat="1">
      <c r="A220" s="13"/>
      <c r="B220" s="225"/>
      <c r="C220" s="226"/>
      <c r="D220" s="218" t="s">
        <v>197</v>
      </c>
      <c r="E220" s="227" t="s">
        <v>19</v>
      </c>
      <c r="F220" s="228" t="s">
        <v>359</v>
      </c>
      <c r="G220" s="226"/>
      <c r="H220" s="229">
        <v>34.780000000000001</v>
      </c>
      <c r="I220" s="230"/>
      <c r="J220" s="226"/>
      <c r="K220" s="226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197</v>
      </c>
      <c r="AU220" s="235" t="s">
        <v>84</v>
      </c>
      <c r="AV220" s="13" t="s">
        <v>84</v>
      </c>
      <c r="AW220" s="13" t="s">
        <v>36</v>
      </c>
      <c r="AX220" s="13" t="s">
        <v>82</v>
      </c>
      <c r="AY220" s="235" t="s">
        <v>130</v>
      </c>
    </row>
    <row r="221" s="2" customFormat="1" ht="16.5" customHeight="1">
      <c r="A221" s="39"/>
      <c r="B221" s="40"/>
      <c r="C221" s="205" t="s">
        <v>360</v>
      </c>
      <c r="D221" s="205" t="s">
        <v>132</v>
      </c>
      <c r="E221" s="206" t="s">
        <v>361</v>
      </c>
      <c r="F221" s="207" t="s">
        <v>362</v>
      </c>
      <c r="G221" s="208" t="s">
        <v>135</v>
      </c>
      <c r="H221" s="209">
        <v>16046.200999999999</v>
      </c>
      <c r="I221" s="210"/>
      <c r="J221" s="211">
        <f>ROUND(I221*H221,2)</f>
        <v>0</v>
      </c>
      <c r="K221" s="207" t="s">
        <v>136</v>
      </c>
      <c r="L221" s="45"/>
      <c r="M221" s="212" t="s">
        <v>19</v>
      </c>
      <c r="N221" s="213" t="s">
        <v>45</v>
      </c>
      <c r="O221" s="85"/>
      <c r="P221" s="214">
        <f>O221*H221</f>
        <v>0</v>
      </c>
      <c r="Q221" s="214">
        <v>0.57499999999999996</v>
      </c>
      <c r="R221" s="214">
        <f>Q221*H221</f>
        <v>9226.5655749999987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137</v>
      </c>
      <c r="AT221" s="216" t="s">
        <v>132</v>
      </c>
      <c r="AU221" s="216" t="s">
        <v>84</v>
      </c>
      <c r="AY221" s="18" t="s">
        <v>130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82</v>
      </c>
      <c r="BK221" s="217">
        <f>ROUND(I221*H221,2)</f>
        <v>0</v>
      </c>
      <c r="BL221" s="18" t="s">
        <v>137</v>
      </c>
      <c r="BM221" s="216" t="s">
        <v>363</v>
      </c>
    </row>
    <row r="222" s="2" customFormat="1">
      <c r="A222" s="39"/>
      <c r="B222" s="40"/>
      <c r="C222" s="41"/>
      <c r="D222" s="218" t="s">
        <v>139</v>
      </c>
      <c r="E222" s="41"/>
      <c r="F222" s="219" t="s">
        <v>364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139</v>
      </c>
      <c r="AU222" s="18" t="s">
        <v>84</v>
      </c>
    </row>
    <row r="223" s="2" customFormat="1">
      <c r="A223" s="39"/>
      <c r="B223" s="40"/>
      <c r="C223" s="41"/>
      <c r="D223" s="223" t="s">
        <v>141</v>
      </c>
      <c r="E223" s="41"/>
      <c r="F223" s="224" t="s">
        <v>365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141</v>
      </c>
      <c r="AU223" s="18" t="s">
        <v>84</v>
      </c>
    </row>
    <row r="224" s="2" customFormat="1" ht="16.5" customHeight="1">
      <c r="A224" s="39"/>
      <c r="B224" s="40"/>
      <c r="C224" s="205" t="s">
        <v>366</v>
      </c>
      <c r="D224" s="205" t="s">
        <v>132</v>
      </c>
      <c r="E224" s="206" t="s">
        <v>367</v>
      </c>
      <c r="F224" s="207" t="s">
        <v>368</v>
      </c>
      <c r="G224" s="208" t="s">
        <v>135</v>
      </c>
      <c r="H224" s="209">
        <v>7077.9690000000001</v>
      </c>
      <c r="I224" s="210"/>
      <c r="J224" s="211">
        <f>ROUND(I224*H224,2)</f>
        <v>0</v>
      </c>
      <c r="K224" s="207" t="s">
        <v>136</v>
      </c>
      <c r="L224" s="45"/>
      <c r="M224" s="212" t="s">
        <v>19</v>
      </c>
      <c r="N224" s="213" t="s">
        <v>45</v>
      </c>
      <c r="O224" s="85"/>
      <c r="P224" s="214">
        <f>O224*H224</f>
        <v>0</v>
      </c>
      <c r="Q224" s="214">
        <v>0.23999999999999999</v>
      </c>
      <c r="R224" s="214">
        <f>Q224*H224</f>
        <v>1698.7125599999999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137</v>
      </c>
      <c r="AT224" s="216" t="s">
        <v>132</v>
      </c>
      <c r="AU224" s="216" t="s">
        <v>84</v>
      </c>
      <c r="AY224" s="18" t="s">
        <v>130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82</v>
      </c>
      <c r="BK224" s="217">
        <f>ROUND(I224*H224,2)</f>
        <v>0</v>
      </c>
      <c r="BL224" s="18" t="s">
        <v>137</v>
      </c>
      <c r="BM224" s="216" t="s">
        <v>369</v>
      </c>
    </row>
    <row r="225" s="2" customFormat="1">
      <c r="A225" s="39"/>
      <c r="B225" s="40"/>
      <c r="C225" s="41"/>
      <c r="D225" s="218" t="s">
        <v>139</v>
      </c>
      <c r="E225" s="41"/>
      <c r="F225" s="219" t="s">
        <v>370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139</v>
      </c>
      <c r="AU225" s="18" t="s">
        <v>84</v>
      </c>
    </row>
    <row r="226" s="2" customFormat="1">
      <c r="A226" s="39"/>
      <c r="B226" s="40"/>
      <c r="C226" s="41"/>
      <c r="D226" s="223" t="s">
        <v>141</v>
      </c>
      <c r="E226" s="41"/>
      <c r="F226" s="224" t="s">
        <v>371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141</v>
      </c>
      <c r="AU226" s="18" t="s">
        <v>84</v>
      </c>
    </row>
    <row r="227" s="13" customFormat="1">
      <c r="A227" s="13"/>
      <c r="B227" s="225"/>
      <c r="C227" s="226"/>
      <c r="D227" s="218" t="s">
        <v>197</v>
      </c>
      <c r="E227" s="227" t="s">
        <v>19</v>
      </c>
      <c r="F227" s="228" t="s">
        <v>372</v>
      </c>
      <c r="G227" s="226"/>
      <c r="H227" s="229">
        <v>7077.9690000000001</v>
      </c>
      <c r="I227" s="230"/>
      <c r="J227" s="226"/>
      <c r="K227" s="226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197</v>
      </c>
      <c r="AU227" s="235" t="s">
        <v>84</v>
      </c>
      <c r="AV227" s="13" t="s">
        <v>84</v>
      </c>
      <c r="AW227" s="13" t="s">
        <v>36</v>
      </c>
      <c r="AX227" s="13" t="s">
        <v>82</v>
      </c>
      <c r="AY227" s="235" t="s">
        <v>130</v>
      </c>
    </row>
    <row r="228" s="2" customFormat="1" ht="21.75" customHeight="1">
      <c r="A228" s="39"/>
      <c r="B228" s="40"/>
      <c r="C228" s="205" t="s">
        <v>373</v>
      </c>
      <c r="D228" s="205" t="s">
        <v>132</v>
      </c>
      <c r="E228" s="206" t="s">
        <v>374</v>
      </c>
      <c r="F228" s="207" t="s">
        <v>375</v>
      </c>
      <c r="G228" s="208" t="s">
        <v>135</v>
      </c>
      <c r="H228" s="209">
        <v>8650.8500000000004</v>
      </c>
      <c r="I228" s="210"/>
      <c r="J228" s="211">
        <f>ROUND(I228*H228,2)</f>
        <v>0</v>
      </c>
      <c r="K228" s="207" t="s">
        <v>136</v>
      </c>
      <c r="L228" s="45"/>
      <c r="M228" s="212" t="s">
        <v>19</v>
      </c>
      <c r="N228" s="213" t="s">
        <v>45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137</v>
      </c>
      <c r="AT228" s="216" t="s">
        <v>132</v>
      </c>
      <c r="AU228" s="216" t="s">
        <v>84</v>
      </c>
      <c r="AY228" s="18" t="s">
        <v>130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82</v>
      </c>
      <c r="BK228" s="217">
        <f>ROUND(I228*H228,2)</f>
        <v>0</v>
      </c>
      <c r="BL228" s="18" t="s">
        <v>137</v>
      </c>
      <c r="BM228" s="216" t="s">
        <v>376</v>
      </c>
    </row>
    <row r="229" s="2" customFormat="1">
      <c r="A229" s="39"/>
      <c r="B229" s="40"/>
      <c r="C229" s="41"/>
      <c r="D229" s="218" t="s">
        <v>139</v>
      </c>
      <c r="E229" s="41"/>
      <c r="F229" s="219" t="s">
        <v>377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139</v>
      </c>
      <c r="AU229" s="18" t="s">
        <v>84</v>
      </c>
    </row>
    <row r="230" s="2" customFormat="1">
      <c r="A230" s="39"/>
      <c r="B230" s="40"/>
      <c r="C230" s="41"/>
      <c r="D230" s="223" t="s">
        <v>141</v>
      </c>
      <c r="E230" s="41"/>
      <c r="F230" s="224" t="s">
        <v>378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141</v>
      </c>
      <c r="AU230" s="18" t="s">
        <v>84</v>
      </c>
    </row>
    <row r="231" s="13" customFormat="1">
      <c r="A231" s="13"/>
      <c r="B231" s="225"/>
      <c r="C231" s="226"/>
      <c r="D231" s="218" t="s">
        <v>197</v>
      </c>
      <c r="E231" s="227" t="s">
        <v>19</v>
      </c>
      <c r="F231" s="228" t="s">
        <v>379</v>
      </c>
      <c r="G231" s="226"/>
      <c r="H231" s="229">
        <v>8650.8500000000004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197</v>
      </c>
      <c r="AU231" s="235" t="s">
        <v>84</v>
      </c>
      <c r="AV231" s="13" t="s">
        <v>84</v>
      </c>
      <c r="AW231" s="13" t="s">
        <v>36</v>
      </c>
      <c r="AX231" s="13" t="s">
        <v>82</v>
      </c>
      <c r="AY231" s="235" t="s">
        <v>130</v>
      </c>
    </row>
    <row r="232" s="2" customFormat="1" ht="16.5" customHeight="1">
      <c r="A232" s="39"/>
      <c r="B232" s="40"/>
      <c r="C232" s="205" t="s">
        <v>380</v>
      </c>
      <c r="D232" s="205" t="s">
        <v>132</v>
      </c>
      <c r="E232" s="206" t="s">
        <v>381</v>
      </c>
      <c r="F232" s="207" t="s">
        <v>382</v>
      </c>
      <c r="G232" s="208" t="s">
        <v>135</v>
      </c>
      <c r="H232" s="209">
        <v>1505.1600000000001</v>
      </c>
      <c r="I232" s="210"/>
      <c r="J232" s="211">
        <f>ROUND(I232*H232,2)</f>
        <v>0</v>
      </c>
      <c r="K232" s="207" t="s">
        <v>136</v>
      </c>
      <c r="L232" s="45"/>
      <c r="M232" s="212" t="s">
        <v>19</v>
      </c>
      <c r="N232" s="213" t="s">
        <v>45</v>
      </c>
      <c r="O232" s="85"/>
      <c r="P232" s="214">
        <f>O232*H232</f>
        <v>0</v>
      </c>
      <c r="Q232" s="214">
        <v>0.34499999999999997</v>
      </c>
      <c r="R232" s="214">
        <f>Q232*H232</f>
        <v>519.28020000000004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137</v>
      </c>
      <c r="AT232" s="216" t="s">
        <v>132</v>
      </c>
      <c r="AU232" s="216" t="s">
        <v>84</v>
      </c>
      <c r="AY232" s="18" t="s">
        <v>130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82</v>
      </c>
      <c r="BK232" s="217">
        <f>ROUND(I232*H232,2)</f>
        <v>0</v>
      </c>
      <c r="BL232" s="18" t="s">
        <v>137</v>
      </c>
      <c r="BM232" s="216" t="s">
        <v>383</v>
      </c>
    </row>
    <row r="233" s="2" customFormat="1">
      <c r="A233" s="39"/>
      <c r="B233" s="40"/>
      <c r="C233" s="41"/>
      <c r="D233" s="218" t="s">
        <v>139</v>
      </c>
      <c r="E233" s="41"/>
      <c r="F233" s="219" t="s">
        <v>384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139</v>
      </c>
      <c r="AU233" s="18" t="s">
        <v>84</v>
      </c>
    </row>
    <row r="234" s="2" customFormat="1">
      <c r="A234" s="39"/>
      <c r="B234" s="40"/>
      <c r="C234" s="41"/>
      <c r="D234" s="223" t="s">
        <v>141</v>
      </c>
      <c r="E234" s="41"/>
      <c r="F234" s="224" t="s">
        <v>385</v>
      </c>
      <c r="G234" s="41"/>
      <c r="H234" s="41"/>
      <c r="I234" s="220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141</v>
      </c>
      <c r="AU234" s="18" t="s">
        <v>84</v>
      </c>
    </row>
    <row r="235" s="2" customFormat="1" ht="16.5" customHeight="1">
      <c r="A235" s="39"/>
      <c r="B235" s="40"/>
      <c r="C235" s="205" t="s">
        <v>386</v>
      </c>
      <c r="D235" s="205" t="s">
        <v>132</v>
      </c>
      <c r="E235" s="206" t="s">
        <v>387</v>
      </c>
      <c r="F235" s="207" t="s">
        <v>388</v>
      </c>
      <c r="G235" s="208" t="s">
        <v>135</v>
      </c>
      <c r="H235" s="209">
        <v>16046.200999999999</v>
      </c>
      <c r="I235" s="210"/>
      <c r="J235" s="211">
        <f>ROUND(I235*H235,2)</f>
        <v>0</v>
      </c>
      <c r="K235" s="207" t="s">
        <v>136</v>
      </c>
      <c r="L235" s="45"/>
      <c r="M235" s="212" t="s">
        <v>19</v>
      </c>
      <c r="N235" s="213" t="s">
        <v>45</v>
      </c>
      <c r="O235" s="85"/>
      <c r="P235" s="214">
        <f>O235*H235</f>
        <v>0</v>
      </c>
      <c r="Q235" s="214">
        <v>0.00034000000000000002</v>
      </c>
      <c r="R235" s="214">
        <f>Q235*H235</f>
        <v>5.4557083400000002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137</v>
      </c>
      <c r="AT235" s="216" t="s">
        <v>132</v>
      </c>
      <c r="AU235" s="216" t="s">
        <v>84</v>
      </c>
      <c r="AY235" s="18" t="s">
        <v>130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82</v>
      </c>
      <c r="BK235" s="217">
        <f>ROUND(I235*H235,2)</f>
        <v>0</v>
      </c>
      <c r="BL235" s="18" t="s">
        <v>137</v>
      </c>
      <c r="BM235" s="216" t="s">
        <v>389</v>
      </c>
    </row>
    <row r="236" s="2" customFormat="1">
      <c r="A236" s="39"/>
      <c r="B236" s="40"/>
      <c r="C236" s="41"/>
      <c r="D236" s="218" t="s">
        <v>139</v>
      </c>
      <c r="E236" s="41"/>
      <c r="F236" s="219" t="s">
        <v>390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139</v>
      </c>
      <c r="AU236" s="18" t="s">
        <v>84</v>
      </c>
    </row>
    <row r="237" s="2" customFormat="1">
      <c r="A237" s="39"/>
      <c r="B237" s="40"/>
      <c r="C237" s="41"/>
      <c r="D237" s="223" t="s">
        <v>141</v>
      </c>
      <c r="E237" s="41"/>
      <c r="F237" s="224" t="s">
        <v>391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141</v>
      </c>
      <c r="AU237" s="18" t="s">
        <v>84</v>
      </c>
    </row>
    <row r="238" s="2" customFormat="1" ht="16.5" customHeight="1">
      <c r="A238" s="39"/>
      <c r="B238" s="40"/>
      <c r="C238" s="205" t="s">
        <v>392</v>
      </c>
      <c r="D238" s="205" t="s">
        <v>132</v>
      </c>
      <c r="E238" s="206" t="s">
        <v>393</v>
      </c>
      <c r="F238" s="207" t="s">
        <v>394</v>
      </c>
      <c r="G238" s="208" t="s">
        <v>135</v>
      </c>
      <c r="H238" s="209">
        <v>15728.819</v>
      </c>
      <c r="I238" s="210"/>
      <c r="J238" s="211">
        <f>ROUND(I238*H238,2)</f>
        <v>0</v>
      </c>
      <c r="K238" s="207" t="s">
        <v>136</v>
      </c>
      <c r="L238" s="45"/>
      <c r="M238" s="212" t="s">
        <v>19</v>
      </c>
      <c r="N238" s="213" t="s">
        <v>45</v>
      </c>
      <c r="O238" s="85"/>
      <c r="P238" s="214">
        <f>O238*H238</f>
        <v>0</v>
      </c>
      <c r="Q238" s="214">
        <v>0.00031</v>
      </c>
      <c r="R238" s="214">
        <f>Q238*H238</f>
        <v>4.8759338899999998</v>
      </c>
      <c r="S238" s="214">
        <v>0</v>
      </c>
      <c r="T238" s="21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137</v>
      </c>
      <c r="AT238" s="216" t="s">
        <v>132</v>
      </c>
      <c r="AU238" s="216" t="s">
        <v>84</v>
      </c>
      <c r="AY238" s="18" t="s">
        <v>130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82</v>
      </c>
      <c r="BK238" s="217">
        <f>ROUND(I238*H238,2)</f>
        <v>0</v>
      </c>
      <c r="BL238" s="18" t="s">
        <v>137</v>
      </c>
      <c r="BM238" s="216" t="s">
        <v>395</v>
      </c>
    </row>
    <row r="239" s="2" customFormat="1">
      <c r="A239" s="39"/>
      <c r="B239" s="40"/>
      <c r="C239" s="41"/>
      <c r="D239" s="218" t="s">
        <v>139</v>
      </c>
      <c r="E239" s="41"/>
      <c r="F239" s="219" t="s">
        <v>396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139</v>
      </c>
      <c r="AU239" s="18" t="s">
        <v>84</v>
      </c>
    </row>
    <row r="240" s="2" customFormat="1">
      <c r="A240" s="39"/>
      <c r="B240" s="40"/>
      <c r="C240" s="41"/>
      <c r="D240" s="223" t="s">
        <v>141</v>
      </c>
      <c r="E240" s="41"/>
      <c r="F240" s="224" t="s">
        <v>397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141</v>
      </c>
      <c r="AU240" s="18" t="s">
        <v>84</v>
      </c>
    </row>
    <row r="241" s="2" customFormat="1" ht="16.5" customHeight="1">
      <c r="A241" s="39"/>
      <c r="B241" s="40"/>
      <c r="C241" s="205" t="s">
        <v>398</v>
      </c>
      <c r="D241" s="205" t="s">
        <v>132</v>
      </c>
      <c r="E241" s="206" t="s">
        <v>399</v>
      </c>
      <c r="F241" s="207" t="s">
        <v>400</v>
      </c>
      <c r="G241" s="208" t="s">
        <v>135</v>
      </c>
      <c r="H241" s="209">
        <v>15411.438</v>
      </c>
      <c r="I241" s="210"/>
      <c r="J241" s="211">
        <f>ROUND(I241*H241,2)</f>
        <v>0</v>
      </c>
      <c r="K241" s="207" t="s">
        <v>136</v>
      </c>
      <c r="L241" s="45"/>
      <c r="M241" s="212" t="s">
        <v>19</v>
      </c>
      <c r="N241" s="213" t="s">
        <v>45</v>
      </c>
      <c r="O241" s="85"/>
      <c r="P241" s="214">
        <f>O241*H241</f>
        <v>0</v>
      </c>
      <c r="Q241" s="214">
        <v>0.12966</v>
      </c>
      <c r="R241" s="214">
        <f>Q241*H241</f>
        <v>1998.2470510799999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137</v>
      </c>
      <c r="AT241" s="216" t="s">
        <v>132</v>
      </c>
      <c r="AU241" s="216" t="s">
        <v>84</v>
      </c>
      <c r="AY241" s="18" t="s">
        <v>130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82</v>
      </c>
      <c r="BK241" s="217">
        <f>ROUND(I241*H241,2)</f>
        <v>0</v>
      </c>
      <c r="BL241" s="18" t="s">
        <v>137</v>
      </c>
      <c r="BM241" s="216" t="s">
        <v>401</v>
      </c>
    </row>
    <row r="242" s="2" customFormat="1">
      <c r="A242" s="39"/>
      <c r="B242" s="40"/>
      <c r="C242" s="41"/>
      <c r="D242" s="218" t="s">
        <v>139</v>
      </c>
      <c r="E242" s="41"/>
      <c r="F242" s="219" t="s">
        <v>402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139</v>
      </c>
      <c r="AU242" s="18" t="s">
        <v>84</v>
      </c>
    </row>
    <row r="243" s="2" customFormat="1">
      <c r="A243" s="39"/>
      <c r="B243" s="40"/>
      <c r="C243" s="41"/>
      <c r="D243" s="223" t="s">
        <v>141</v>
      </c>
      <c r="E243" s="41"/>
      <c r="F243" s="224" t="s">
        <v>403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141</v>
      </c>
      <c r="AU243" s="18" t="s">
        <v>84</v>
      </c>
    </row>
    <row r="244" s="2" customFormat="1" ht="16.5" customHeight="1">
      <c r="A244" s="39"/>
      <c r="B244" s="40"/>
      <c r="C244" s="205" t="s">
        <v>404</v>
      </c>
      <c r="D244" s="205" t="s">
        <v>132</v>
      </c>
      <c r="E244" s="206" t="s">
        <v>405</v>
      </c>
      <c r="F244" s="207" t="s">
        <v>406</v>
      </c>
      <c r="G244" s="208" t="s">
        <v>326</v>
      </c>
      <c r="H244" s="209">
        <v>20</v>
      </c>
      <c r="I244" s="210"/>
      <c r="J244" s="211">
        <f>ROUND(I244*H244,2)</f>
        <v>0</v>
      </c>
      <c r="K244" s="207" t="s">
        <v>136</v>
      </c>
      <c r="L244" s="45"/>
      <c r="M244" s="212" t="s">
        <v>19</v>
      </c>
      <c r="N244" s="213" t="s">
        <v>45</v>
      </c>
      <c r="O244" s="85"/>
      <c r="P244" s="214">
        <f>O244*H244</f>
        <v>0</v>
      </c>
      <c r="Q244" s="214">
        <v>0.10956000000000001</v>
      </c>
      <c r="R244" s="214">
        <f>Q244*H244</f>
        <v>2.1912000000000003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137</v>
      </c>
      <c r="AT244" s="216" t="s">
        <v>132</v>
      </c>
      <c r="AU244" s="216" t="s">
        <v>84</v>
      </c>
      <c r="AY244" s="18" t="s">
        <v>130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82</v>
      </c>
      <c r="BK244" s="217">
        <f>ROUND(I244*H244,2)</f>
        <v>0</v>
      </c>
      <c r="BL244" s="18" t="s">
        <v>137</v>
      </c>
      <c r="BM244" s="216" t="s">
        <v>407</v>
      </c>
    </row>
    <row r="245" s="2" customFormat="1">
      <c r="A245" s="39"/>
      <c r="B245" s="40"/>
      <c r="C245" s="41"/>
      <c r="D245" s="218" t="s">
        <v>139</v>
      </c>
      <c r="E245" s="41"/>
      <c r="F245" s="219" t="s">
        <v>408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139</v>
      </c>
      <c r="AU245" s="18" t="s">
        <v>84</v>
      </c>
    </row>
    <row r="246" s="2" customFormat="1">
      <c r="A246" s="39"/>
      <c r="B246" s="40"/>
      <c r="C246" s="41"/>
      <c r="D246" s="223" t="s">
        <v>141</v>
      </c>
      <c r="E246" s="41"/>
      <c r="F246" s="224" t="s">
        <v>409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141</v>
      </c>
      <c r="AU246" s="18" t="s">
        <v>84</v>
      </c>
    </row>
    <row r="247" s="13" customFormat="1">
      <c r="A247" s="13"/>
      <c r="B247" s="225"/>
      <c r="C247" s="226"/>
      <c r="D247" s="218" t="s">
        <v>197</v>
      </c>
      <c r="E247" s="227" t="s">
        <v>19</v>
      </c>
      <c r="F247" s="228" t="s">
        <v>410</v>
      </c>
      <c r="G247" s="226"/>
      <c r="H247" s="229">
        <v>20</v>
      </c>
      <c r="I247" s="230"/>
      <c r="J247" s="226"/>
      <c r="K247" s="226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197</v>
      </c>
      <c r="AU247" s="235" t="s">
        <v>84</v>
      </c>
      <c r="AV247" s="13" t="s">
        <v>84</v>
      </c>
      <c r="AW247" s="13" t="s">
        <v>36</v>
      </c>
      <c r="AX247" s="13" t="s">
        <v>82</v>
      </c>
      <c r="AY247" s="235" t="s">
        <v>130</v>
      </c>
    </row>
    <row r="248" s="12" customFormat="1" ht="22.8" customHeight="1">
      <c r="A248" s="12"/>
      <c r="B248" s="189"/>
      <c r="C248" s="190"/>
      <c r="D248" s="191" t="s">
        <v>73</v>
      </c>
      <c r="E248" s="203" t="s">
        <v>184</v>
      </c>
      <c r="F248" s="203" t="s">
        <v>411</v>
      </c>
      <c r="G248" s="190"/>
      <c r="H248" s="190"/>
      <c r="I248" s="193"/>
      <c r="J248" s="204">
        <f>BK248</f>
        <v>0</v>
      </c>
      <c r="K248" s="190"/>
      <c r="L248" s="195"/>
      <c r="M248" s="196"/>
      <c r="N248" s="197"/>
      <c r="O248" s="197"/>
      <c r="P248" s="198">
        <f>SUM(P249:P268)</f>
        <v>0</v>
      </c>
      <c r="Q248" s="197"/>
      <c r="R248" s="198">
        <f>SUM(R249:R268)</f>
        <v>0.24856499999999998</v>
      </c>
      <c r="S248" s="197"/>
      <c r="T248" s="199">
        <f>SUM(T249:T268)</f>
        <v>0.49199999999999999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0" t="s">
        <v>82</v>
      </c>
      <c r="AT248" s="201" t="s">
        <v>73</v>
      </c>
      <c r="AU248" s="201" t="s">
        <v>82</v>
      </c>
      <c r="AY248" s="200" t="s">
        <v>130</v>
      </c>
      <c r="BK248" s="202">
        <f>SUM(BK249:BK268)</f>
        <v>0</v>
      </c>
    </row>
    <row r="249" s="2" customFormat="1" ht="16.5" customHeight="1">
      <c r="A249" s="39"/>
      <c r="B249" s="40"/>
      <c r="C249" s="205" t="s">
        <v>412</v>
      </c>
      <c r="D249" s="205" t="s">
        <v>132</v>
      </c>
      <c r="E249" s="206" t="s">
        <v>413</v>
      </c>
      <c r="F249" s="207" t="s">
        <v>414</v>
      </c>
      <c r="G249" s="208" t="s">
        <v>151</v>
      </c>
      <c r="H249" s="209">
        <v>4</v>
      </c>
      <c r="I249" s="210"/>
      <c r="J249" s="211">
        <f>ROUND(I249*H249,2)</f>
        <v>0</v>
      </c>
      <c r="K249" s="207" t="s">
        <v>136</v>
      </c>
      <c r="L249" s="45"/>
      <c r="M249" s="212" t="s">
        <v>19</v>
      </c>
      <c r="N249" s="213" t="s">
        <v>45</v>
      </c>
      <c r="O249" s="85"/>
      <c r="P249" s="214">
        <f>O249*H249</f>
        <v>0</v>
      </c>
      <c r="Q249" s="214">
        <v>0.00069999999999999999</v>
      </c>
      <c r="R249" s="214">
        <f>Q249*H249</f>
        <v>0.0028</v>
      </c>
      <c r="S249" s="214">
        <v>0</v>
      </c>
      <c r="T249" s="21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137</v>
      </c>
      <c r="AT249" s="216" t="s">
        <v>132</v>
      </c>
      <c r="AU249" s="216" t="s">
        <v>84</v>
      </c>
      <c r="AY249" s="18" t="s">
        <v>130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82</v>
      </c>
      <c r="BK249" s="217">
        <f>ROUND(I249*H249,2)</f>
        <v>0</v>
      </c>
      <c r="BL249" s="18" t="s">
        <v>137</v>
      </c>
      <c r="BM249" s="216" t="s">
        <v>415</v>
      </c>
    </row>
    <row r="250" s="2" customFormat="1">
      <c r="A250" s="39"/>
      <c r="B250" s="40"/>
      <c r="C250" s="41"/>
      <c r="D250" s="218" t="s">
        <v>139</v>
      </c>
      <c r="E250" s="41"/>
      <c r="F250" s="219" t="s">
        <v>416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139</v>
      </c>
      <c r="AU250" s="18" t="s">
        <v>84</v>
      </c>
    </row>
    <row r="251" s="2" customFormat="1">
      <c r="A251" s="39"/>
      <c r="B251" s="40"/>
      <c r="C251" s="41"/>
      <c r="D251" s="223" t="s">
        <v>141</v>
      </c>
      <c r="E251" s="41"/>
      <c r="F251" s="224" t="s">
        <v>417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141</v>
      </c>
      <c r="AU251" s="18" t="s">
        <v>84</v>
      </c>
    </row>
    <row r="252" s="2" customFormat="1" ht="16.5" customHeight="1">
      <c r="A252" s="39"/>
      <c r="B252" s="40"/>
      <c r="C252" s="236" t="s">
        <v>418</v>
      </c>
      <c r="D252" s="236" t="s">
        <v>200</v>
      </c>
      <c r="E252" s="237" t="s">
        <v>419</v>
      </c>
      <c r="F252" s="238" t="s">
        <v>420</v>
      </c>
      <c r="G252" s="239" t="s">
        <v>151</v>
      </c>
      <c r="H252" s="240">
        <v>2</v>
      </c>
      <c r="I252" s="241"/>
      <c r="J252" s="242">
        <f>ROUND(I252*H252,2)</f>
        <v>0</v>
      </c>
      <c r="K252" s="238" t="s">
        <v>136</v>
      </c>
      <c r="L252" s="243"/>
      <c r="M252" s="244" t="s">
        <v>19</v>
      </c>
      <c r="N252" s="245" t="s">
        <v>45</v>
      </c>
      <c r="O252" s="85"/>
      <c r="P252" s="214">
        <f>O252*H252</f>
        <v>0</v>
      </c>
      <c r="Q252" s="214">
        <v>0.0012999999999999999</v>
      </c>
      <c r="R252" s="214">
        <f>Q252*H252</f>
        <v>0.0025999999999999999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178</v>
      </c>
      <c r="AT252" s="216" t="s">
        <v>200</v>
      </c>
      <c r="AU252" s="216" t="s">
        <v>84</v>
      </c>
      <c r="AY252" s="18" t="s">
        <v>130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82</v>
      </c>
      <c r="BK252" s="217">
        <f>ROUND(I252*H252,2)</f>
        <v>0</v>
      </c>
      <c r="BL252" s="18" t="s">
        <v>137</v>
      </c>
      <c r="BM252" s="216" t="s">
        <v>421</v>
      </c>
    </row>
    <row r="253" s="2" customFormat="1">
      <c r="A253" s="39"/>
      <c r="B253" s="40"/>
      <c r="C253" s="41"/>
      <c r="D253" s="218" t="s">
        <v>139</v>
      </c>
      <c r="E253" s="41"/>
      <c r="F253" s="219" t="s">
        <v>420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139</v>
      </c>
      <c r="AU253" s="18" t="s">
        <v>84</v>
      </c>
    </row>
    <row r="254" s="13" customFormat="1">
      <c r="A254" s="13"/>
      <c r="B254" s="225"/>
      <c r="C254" s="226"/>
      <c r="D254" s="218" t="s">
        <v>197</v>
      </c>
      <c r="E254" s="227" t="s">
        <v>19</v>
      </c>
      <c r="F254" s="228" t="s">
        <v>422</v>
      </c>
      <c r="G254" s="226"/>
      <c r="H254" s="229">
        <v>2</v>
      </c>
      <c r="I254" s="230"/>
      <c r="J254" s="226"/>
      <c r="K254" s="226"/>
      <c r="L254" s="231"/>
      <c r="M254" s="232"/>
      <c r="N254" s="233"/>
      <c r="O254" s="233"/>
      <c r="P254" s="233"/>
      <c r="Q254" s="233"/>
      <c r="R254" s="233"/>
      <c r="S254" s="233"/>
      <c r="T254" s="23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5" t="s">
        <v>197</v>
      </c>
      <c r="AU254" s="235" t="s">
        <v>84</v>
      </c>
      <c r="AV254" s="13" t="s">
        <v>84</v>
      </c>
      <c r="AW254" s="13" t="s">
        <v>36</v>
      </c>
      <c r="AX254" s="13" t="s">
        <v>82</v>
      </c>
      <c r="AY254" s="235" t="s">
        <v>130</v>
      </c>
    </row>
    <row r="255" s="2" customFormat="1" ht="16.5" customHeight="1">
      <c r="A255" s="39"/>
      <c r="B255" s="40"/>
      <c r="C255" s="236" t="s">
        <v>423</v>
      </c>
      <c r="D255" s="236" t="s">
        <v>200</v>
      </c>
      <c r="E255" s="237" t="s">
        <v>424</v>
      </c>
      <c r="F255" s="238" t="s">
        <v>425</v>
      </c>
      <c r="G255" s="239" t="s">
        <v>151</v>
      </c>
      <c r="H255" s="240">
        <v>2</v>
      </c>
      <c r="I255" s="241"/>
      <c r="J255" s="242">
        <f>ROUND(I255*H255,2)</f>
        <v>0</v>
      </c>
      <c r="K255" s="238" t="s">
        <v>136</v>
      </c>
      <c r="L255" s="243"/>
      <c r="M255" s="244" t="s">
        <v>19</v>
      </c>
      <c r="N255" s="245" t="s">
        <v>45</v>
      </c>
      <c r="O255" s="85"/>
      <c r="P255" s="214">
        <f>O255*H255</f>
        <v>0</v>
      </c>
      <c r="Q255" s="214">
        <v>0.0016999999999999999</v>
      </c>
      <c r="R255" s="214">
        <f>Q255*H255</f>
        <v>0.0033999999999999998</v>
      </c>
      <c r="S255" s="214">
        <v>0</v>
      </c>
      <c r="T255" s="21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6" t="s">
        <v>178</v>
      </c>
      <c r="AT255" s="216" t="s">
        <v>200</v>
      </c>
      <c r="AU255" s="216" t="s">
        <v>84</v>
      </c>
      <c r="AY255" s="18" t="s">
        <v>130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8" t="s">
        <v>82</v>
      </c>
      <c r="BK255" s="217">
        <f>ROUND(I255*H255,2)</f>
        <v>0</v>
      </c>
      <c r="BL255" s="18" t="s">
        <v>137</v>
      </c>
      <c r="BM255" s="216" t="s">
        <v>426</v>
      </c>
    </row>
    <row r="256" s="2" customFormat="1">
      <c r="A256" s="39"/>
      <c r="B256" s="40"/>
      <c r="C256" s="41"/>
      <c r="D256" s="218" t="s">
        <v>139</v>
      </c>
      <c r="E256" s="41"/>
      <c r="F256" s="219" t="s">
        <v>425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139</v>
      </c>
      <c r="AU256" s="18" t="s">
        <v>84</v>
      </c>
    </row>
    <row r="257" s="13" customFormat="1">
      <c r="A257" s="13"/>
      <c r="B257" s="225"/>
      <c r="C257" s="226"/>
      <c r="D257" s="218" t="s">
        <v>197</v>
      </c>
      <c r="E257" s="227" t="s">
        <v>19</v>
      </c>
      <c r="F257" s="228" t="s">
        <v>427</v>
      </c>
      <c r="G257" s="226"/>
      <c r="H257" s="229">
        <v>2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197</v>
      </c>
      <c r="AU257" s="235" t="s">
        <v>84</v>
      </c>
      <c r="AV257" s="13" t="s">
        <v>84</v>
      </c>
      <c r="AW257" s="13" t="s">
        <v>36</v>
      </c>
      <c r="AX257" s="13" t="s">
        <v>82</v>
      </c>
      <c r="AY257" s="235" t="s">
        <v>130</v>
      </c>
    </row>
    <row r="258" s="2" customFormat="1" ht="16.5" customHeight="1">
      <c r="A258" s="39"/>
      <c r="B258" s="40"/>
      <c r="C258" s="205" t="s">
        <v>428</v>
      </c>
      <c r="D258" s="205" t="s">
        <v>132</v>
      </c>
      <c r="E258" s="206" t="s">
        <v>429</v>
      </c>
      <c r="F258" s="207" t="s">
        <v>430</v>
      </c>
      <c r="G258" s="208" t="s">
        <v>151</v>
      </c>
      <c r="H258" s="209">
        <v>2</v>
      </c>
      <c r="I258" s="210"/>
      <c r="J258" s="211">
        <f>ROUND(I258*H258,2)</f>
        <v>0</v>
      </c>
      <c r="K258" s="207" t="s">
        <v>136</v>
      </c>
      <c r="L258" s="45"/>
      <c r="M258" s="212" t="s">
        <v>19</v>
      </c>
      <c r="N258" s="213" t="s">
        <v>45</v>
      </c>
      <c r="O258" s="85"/>
      <c r="P258" s="214">
        <f>O258*H258</f>
        <v>0</v>
      </c>
      <c r="Q258" s="214">
        <v>0.11241</v>
      </c>
      <c r="R258" s="214">
        <f>Q258*H258</f>
        <v>0.22481999999999999</v>
      </c>
      <c r="S258" s="214">
        <v>0</v>
      </c>
      <c r="T258" s="21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137</v>
      </c>
      <c r="AT258" s="216" t="s">
        <v>132</v>
      </c>
      <c r="AU258" s="216" t="s">
        <v>84</v>
      </c>
      <c r="AY258" s="18" t="s">
        <v>130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82</v>
      </c>
      <c r="BK258" s="217">
        <f>ROUND(I258*H258,2)</f>
        <v>0</v>
      </c>
      <c r="BL258" s="18" t="s">
        <v>137</v>
      </c>
      <c r="BM258" s="216" t="s">
        <v>431</v>
      </c>
    </row>
    <row r="259" s="2" customFormat="1">
      <c r="A259" s="39"/>
      <c r="B259" s="40"/>
      <c r="C259" s="41"/>
      <c r="D259" s="218" t="s">
        <v>139</v>
      </c>
      <c r="E259" s="41"/>
      <c r="F259" s="219" t="s">
        <v>432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139</v>
      </c>
      <c r="AU259" s="18" t="s">
        <v>84</v>
      </c>
    </row>
    <row r="260" s="2" customFormat="1">
      <c r="A260" s="39"/>
      <c r="B260" s="40"/>
      <c r="C260" s="41"/>
      <c r="D260" s="223" t="s">
        <v>141</v>
      </c>
      <c r="E260" s="41"/>
      <c r="F260" s="224" t="s">
        <v>433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141</v>
      </c>
      <c r="AU260" s="18" t="s">
        <v>84</v>
      </c>
    </row>
    <row r="261" s="2" customFormat="1" ht="16.5" customHeight="1">
      <c r="A261" s="39"/>
      <c r="B261" s="40"/>
      <c r="C261" s="236" t="s">
        <v>434</v>
      </c>
      <c r="D261" s="236" t="s">
        <v>200</v>
      </c>
      <c r="E261" s="237" t="s">
        <v>435</v>
      </c>
      <c r="F261" s="238" t="s">
        <v>436</v>
      </c>
      <c r="G261" s="239" t="s">
        <v>151</v>
      </c>
      <c r="H261" s="240">
        <v>2</v>
      </c>
      <c r="I261" s="241"/>
      <c r="J261" s="242">
        <f>ROUND(I261*H261,2)</f>
        <v>0</v>
      </c>
      <c r="K261" s="238" t="s">
        <v>136</v>
      </c>
      <c r="L261" s="243"/>
      <c r="M261" s="244" t="s">
        <v>19</v>
      </c>
      <c r="N261" s="245" t="s">
        <v>45</v>
      </c>
      <c r="O261" s="85"/>
      <c r="P261" s="214">
        <f>O261*H261</f>
        <v>0</v>
      </c>
      <c r="Q261" s="214">
        <v>0.0061000000000000004</v>
      </c>
      <c r="R261" s="214">
        <f>Q261*H261</f>
        <v>0.012200000000000001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178</v>
      </c>
      <c r="AT261" s="216" t="s">
        <v>200</v>
      </c>
      <c r="AU261" s="216" t="s">
        <v>84</v>
      </c>
      <c r="AY261" s="18" t="s">
        <v>130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82</v>
      </c>
      <c r="BK261" s="217">
        <f>ROUND(I261*H261,2)</f>
        <v>0</v>
      </c>
      <c r="BL261" s="18" t="s">
        <v>137</v>
      </c>
      <c r="BM261" s="216" t="s">
        <v>437</v>
      </c>
    </row>
    <row r="262" s="2" customFormat="1">
      <c r="A262" s="39"/>
      <c r="B262" s="40"/>
      <c r="C262" s="41"/>
      <c r="D262" s="218" t="s">
        <v>139</v>
      </c>
      <c r="E262" s="41"/>
      <c r="F262" s="219" t="s">
        <v>436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139</v>
      </c>
      <c r="AU262" s="18" t="s">
        <v>84</v>
      </c>
    </row>
    <row r="263" s="2" customFormat="1" ht="21.75" customHeight="1">
      <c r="A263" s="39"/>
      <c r="B263" s="40"/>
      <c r="C263" s="205" t="s">
        <v>438</v>
      </c>
      <c r="D263" s="205" t="s">
        <v>132</v>
      </c>
      <c r="E263" s="206" t="s">
        <v>439</v>
      </c>
      <c r="F263" s="207" t="s">
        <v>440</v>
      </c>
      <c r="G263" s="208" t="s">
        <v>326</v>
      </c>
      <c r="H263" s="209">
        <v>4.5</v>
      </c>
      <c r="I263" s="210"/>
      <c r="J263" s="211">
        <f>ROUND(I263*H263,2)</f>
        <v>0</v>
      </c>
      <c r="K263" s="207" t="s">
        <v>136</v>
      </c>
      <c r="L263" s="45"/>
      <c r="M263" s="212" t="s">
        <v>19</v>
      </c>
      <c r="N263" s="213" t="s">
        <v>45</v>
      </c>
      <c r="O263" s="85"/>
      <c r="P263" s="214">
        <f>O263*H263</f>
        <v>0</v>
      </c>
      <c r="Q263" s="214">
        <v>0.00060999999999999997</v>
      </c>
      <c r="R263" s="214">
        <f>Q263*H263</f>
        <v>0.002745</v>
      </c>
      <c r="S263" s="214">
        <v>0</v>
      </c>
      <c r="T263" s="21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6" t="s">
        <v>137</v>
      </c>
      <c r="AT263" s="216" t="s">
        <v>132</v>
      </c>
      <c r="AU263" s="216" t="s">
        <v>84</v>
      </c>
      <c r="AY263" s="18" t="s">
        <v>130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8" t="s">
        <v>82</v>
      </c>
      <c r="BK263" s="217">
        <f>ROUND(I263*H263,2)</f>
        <v>0</v>
      </c>
      <c r="BL263" s="18" t="s">
        <v>137</v>
      </c>
      <c r="BM263" s="216" t="s">
        <v>441</v>
      </c>
    </row>
    <row r="264" s="2" customFormat="1">
      <c r="A264" s="39"/>
      <c r="B264" s="40"/>
      <c r="C264" s="41"/>
      <c r="D264" s="218" t="s">
        <v>139</v>
      </c>
      <c r="E264" s="41"/>
      <c r="F264" s="219" t="s">
        <v>442</v>
      </c>
      <c r="G264" s="41"/>
      <c r="H264" s="41"/>
      <c r="I264" s="220"/>
      <c r="J264" s="41"/>
      <c r="K264" s="41"/>
      <c r="L264" s="45"/>
      <c r="M264" s="221"/>
      <c r="N264" s="222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139</v>
      </c>
      <c r="AU264" s="18" t="s">
        <v>84</v>
      </c>
    </row>
    <row r="265" s="2" customFormat="1">
      <c r="A265" s="39"/>
      <c r="B265" s="40"/>
      <c r="C265" s="41"/>
      <c r="D265" s="223" t="s">
        <v>141</v>
      </c>
      <c r="E265" s="41"/>
      <c r="F265" s="224" t="s">
        <v>443</v>
      </c>
      <c r="G265" s="41"/>
      <c r="H265" s="41"/>
      <c r="I265" s="220"/>
      <c r="J265" s="41"/>
      <c r="K265" s="41"/>
      <c r="L265" s="45"/>
      <c r="M265" s="221"/>
      <c r="N265" s="222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141</v>
      </c>
      <c r="AU265" s="18" t="s">
        <v>84</v>
      </c>
    </row>
    <row r="266" s="2" customFormat="1" ht="16.5" customHeight="1">
      <c r="A266" s="39"/>
      <c r="B266" s="40"/>
      <c r="C266" s="205" t="s">
        <v>444</v>
      </c>
      <c r="D266" s="205" t="s">
        <v>132</v>
      </c>
      <c r="E266" s="206" t="s">
        <v>445</v>
      </c>
      <c r="F266" s="207" t="s">
        <v>446</v>
      </c>
      <c r="G266" s="208" t="s">
        <v>151</v>
      </c>
      <c r="H266" s="209">
        <v>6</v>
      </c>
      <c r="I266" s="210"/>
      <c r="J266" s="211">
        <f>ROUND(I266*H266,2)</f>
        <v>0</v>
      </c>
      <c r="K266" s="207" t="s">
        <v>136</v>
      </c>
      <c r="L266" s="45"/>
      <c r="M266" s="212" t="s">
        <v>19</v>
      </c>
      <c r="N266" s="213" t="s">
        <v>45</v>
      </c>
      <c r="O266" s="85"/>
      <c r="P266" s="214">
        <f>O266*H266</f>
        <v>0</v>
      </c>
      <c r="Q266" s="214">
        <v>0</v>
      </c>
      <c r="R266" s="214">
        <f>Q266*H266</f>
        <v>0</v>
      </c>
      <c r="S266" s="214">
        <v>0.082000000000000003</v>
      </c>
      <c r="T266" s="215">
        <f>S266*H266</f>
        <v>0.49199999999999999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137</v>
      </c>
      <c r="AT266" s="216" t="s">
        <v>132</v>
      </c>
      <c r="AU266" s="216" t="s">
        <v>84</v>
      </c>
      <c r="AY266" s="18" t="s">
        <v>130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82</v>
      </c>
      <c r="BK266" s="217">
        <f>ROUND(I266*H266,2)</f>
        <v>0</v>
      </c>
      <c r="BL266" s="18" t="s">
        <v>137</v>
      </c>
      <c r="BM266" s="216" t="s">
        <v>447</v>
      </c>
    </row>
    <row r="267" s="2" customFormat="1">
      <c r="A267" s="39"/>
      <c r="B267" s="40"/>
      <c r="C267" s="41"/>
      <c r="D267" s="218" t="s">
        <v>139</v>
      </c>
      <c r="E267" s="41"/>
      <c r="F267" s="219" t="s">
        <v>448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139</v>
      </c>
      <c r="AU267" s="18" t="s">
        <v>84</v>
      </c>
    </row>
    <row r="268" s="2" customFormat="1">
      <c r="A268" s="39"/>
      <c r="B268" s="40"/>
      <c r="C268" s="41"/>
      <c r="D268" s="223" t="s">
        <v>141</v>
      </c>
      <c r="E268" s="41"/>
      <c r="F268" s="224" t="s">
        <v>449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141</v>
      </c>
      <c r="AU268" s="18" t="s">
        <v>84</v>
      </c>
    </row>
    <row r="269" s="12" customFormat="1" ht="22.8" customHeight="1">
      <c r="A269" s="12"/>
      <c r="B269" s="189"/>
      <c r="C269" s="190"/>
      <c r="D269" s="191" t="s">
        <v>73</v>
      </c>
      <c r="E269" s="203" t="s">
        <v>450</v>
      </c>
      <c r="F269" s="203" t="s">
        <v>451</v>
      </c>
      <c r="G269" s="190"/>
      <c r="H269" s="190"/>
      <c r="I269" s="193"/>
      <c r="J269" s="204">
        <f>BK269</f>
        <v>0</v>
      </c>
      <c r="K269" s="190"/>
      <c r="L269" s="195"/>
      <c r="M269" s="196"/>
      <c r="N269" s="197"/>
      <c r="O269" s="197"/>
      <c r="P269" s="198">
        <f>SUM(P270:P290)</f>
        <v>0</v>
      </c>
      <c r="Q269" s="197"/>
      <c r="R269" s="198">
        <f>SUM(R270:R290)</f>
        <v>0</v>
      </c>
      <c r="S269" s="197"/>
      <c r="T269" s="199">
        <f>SUM(T270:T290)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0" t="s">
        <v>82</v>
      </c>
      <c r="AT269" s="201" t="s">
        <v>73</v>
      </c>
      <c r="AU269" s="201" t="s">
        <v>82</v>
      </c>
      <c r="AY269" s="200" t="s">
        <v>130</v>
      </c>
      <c r="BK269" s="202">
        <f>SUM(BK270:BK290)</f>
        <v>0</v>
      </c>
    </row>
    <row r="270" s="2" customFormat="1" ht="16.5" customHeight="1">
      <c r="A270" s="39"/>
      <c r="B270" s="40"/>
      <c r="C270" s="205" t="s">
        <v>452</v>
      </c>
      <c r="D270" s="205" t="s">
        <v>132</v>
      </c>
      <c r="E270" s="206" t="s">
        <v>453</v>
      </c>
      <c r="F270" s="207" t="s">
        <v>454</v>
      </c>
      <c r="G270" s="208" t="s">
        <v>203</v>
      </c>
      <c r="H270" s="209">
        <v>7919.2340000000004</v>
      </c>
      <c r="I270" s="210"/>
      <c r="J270" s="211">
        <f>ROUND(I270*H270,2)</f>
        <v>0</v>
      </c>
      <c r="K270" s="207" t="s">
        <v>136</v>
      </c>
      <c r="L270" s="45"/>
      <c r="M270" s="212" t="s">
        <v>19</v>
      </c>
      <c r="N270" s="213" t="s">
        <v>45</v>
      </c>
      <c r="O270" s="85"/>
      <c r="P270" s="214">
        <f>O270*H270</f>
        <v>0</v>
      </c>
      <c r="Q270" s="214">
        <v>0</v>
      </c>
      <c r="R270" s="214">
        <f>Q270*H270</f>
        <v>0</v>
      </c>
      <c r="S270" s="214">
        <v>0</v>
      </c>
      <c r="T270" s="21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6" t="s">
        <v>137</v>
      </c>
      <c r="AT270" s="216" t="s">
        <v>132</v>
      </c>
      <c r="AU270" s="216" t="s">
        <v>84</v>
      </c>
      <c r="AY270" s="18" t="s">
        <v>130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82</v>
      </c>
      <c r="BK270" s="217">
        <f>ROUND(I270*H270,2)</f>
        <v>0</v>
      </c>
      <c r="BL270" s="18" t="s">
        <v>137</v>
      </c>
      <c r="BM270" s="216" t="s">
        <v>455</v>
      </c>
    </row>
    <row r="271" s="2" customFormat="1">
      <c r="A271" s="39"/>
      <c r="B271" s="40"/>
      <c r="C271" s="41"/>
      <c r="D271" s="218" t="s">
        <v>139</v>
      </c>
      <c r="E271" s="41"/>
      <c r="F271" s="219" t="s">
        <v>456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139</v>
      </c>
      <c r="AU271" s="18" t="s">
        <v>84</v>
      </c>
    </row>
    <row r="272" s="2" customFormat="1">
      <c r="A272" s="39"/>
      <c r="B272" s="40"/>
      <c r="C272" s="41"/>
      <c r="D272" s="223" t="s">
        <v>141</v>
      </c>
      <c r="E272" s="41"/>
      <c r="F272" s="224" t="s">
        <v>457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141</v>
      </c>
      <c r="AU272" s="18" t="s">
        <v>84</v>
      </c>
    </row>
    <row r="273" s="13" customFormat="1">
      <c r="A273" s="13"/>
      <c r="B273" s="225"/>
      <c r="C273" s="226"/>
      <c r="D273" s="218" t="s">
        <v>197</v>
      </c>
      <c r="E273" s="227" t="s">
        <v>19</v>
      </c>
      <c r="F273" s="228" t="s">
        <v>458</v>
      </c>
      <c r="G273" s="226"/>
      <c r="H273" s="229">
        <v>7919.2340000000004</v>
      </c>
      <c r="I273" s="230"/>
      <c r="J273" s="226"/>
      <c r="K273" s="226"/>
      <c r="L273" s="231"/>
      <c r="M273" s="232"/>
      <c r="N273" s="233"/>
      <c r="O273" s="233"/>
      <c r="P273" s="233"/>
      <c r="Q273" s="233"/>
      <c r="R273" s="233"/>
      <c r="S273" s="233"/>
      <c r="T273" s="23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5" t="s">
        <v>197</v>
      </c>
      <c r="AU273" s="235" t="s">
        <v>84</v>
      </c>
      <c r="AV273" s="13" t="s">
        <v>84</v>
      </c>
      <c r="AW273" s="13" t="s">
        <v>36</v>
      </c>
      <c r="AX273" s="13" t="s">
        <v>82</v>
      </c>
      <c r="AY273" s="235" t="s">
        <v>130</v>
      </c>
    </row>
    <row r="274" s="2" customFormat="1" ht="16.5" customHeight="1">
      <c r="A274" s="39"/>
      <c r="B274" s="40"/>
      <c r="C274" s="205" t="s">
        <v>459</v>
      </c>
      <c r="D274" s="205" t="s">
        <v>132</v>
      </c>
      <c r="E274" s="206" t="s">
        <v>460</v>
      </c>
      <c r="F274" s="207" t="s">
        <v>461</v>
      </c>
      <c r="G274" s="208" t="s">
        <v>203</v>
      </c>
      <c r="H274" s="209">
        <v>7919.2340000000004</v>
      </c>
      <c r="I274" s="210"/>
      <c r="J274" s="211">
        <f>ROUND(I274*H274,2)</f>
        <v>0</v>
      </c>
      <c r="K274" s="207" t="s">
        <v>136</v>
      </c>
      <c r="L274" s="45"/>
      <c r="M274" s="212" t="s">
        <v>19</v>
      </c>
      <c r="N274" s="213" t="s">
        <v>45</v>
      </c>
      <c r="O274" s="85"/>
      <c r="P274" s="214">
        <f>O274*H274</f>
        <v>0</v>
      </c>
      <c r="Q274" s="214">
        <v>0</v>
      </c>
      <c r="R274" s="214">
        <f>Q274*H274</f>
        <v>0</v>
      </c>
      <c r="S274" s="214">
        <v>0</v>
      </c>
      <c r="T274" s="215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6" t="s">
        <v>137</v>
      </c>
      <c r="AT274" s="216" t="s">
        <v>132</v>
      </c>
      <c r="AU274" s="216" t="s">
        <v>84</v>
      </c>
      <c r="AY274" s="18" t="s">
        <v>130</v>
      </c>
      <c r="BE274" s="217">
        <f>IF(N274="základní",J274,0)</f>
        <v>0</v>
      </c>
      <c r="BF274" s="217">
        <f>IF(N274="snížená",J274,0)</f>
        <v>0</v>
      </c>
      <c r="BG274" s="217">
        <f>IF(N274="zákl. přenesená",J274,0)</f>
        <v>0</v>
      </c>
      <c r="BH274" s="217">
        <f>IF(N274="sníž. přenesená",J274,0)</f>
        <v>0</v>
      </c>
      <c r="BI274" s="217">
        <f>IF(N274="nulová",J274,0)</f>
        <v>0</v>
      </c>
      <c r="BJ274" s="18" t="s">
        <v>82</v>
      </c>
      <c r="BK274" s="217">
        <f>ROUND(I274*H274,2)</f>
        <v>0</v>
      </c>
      <c r="BL274" s="18" t="s">
        <v>137</v>
      </c>
      <c r="BM274" s="216" t="s">
        <v>462</v>
      </c>
    </row>
    <row r="275" s="2" customFormat="1">
      <c r="A275" s="39"/>
      <c r="B275" s="40"/>
      <c r="C275" s="41"/>
      <c r="D275" s="218" t="s">
        <v>139</v>
      </c>
      <c r="E275" s="41"/>
      <c r="F275" s="219" t="s">
        <v>463</v>
      </c>
      <c r="G275" s="41"/>
      <c r="H275" s="41"/>
      <c r="I275" s="220"/>
      <c r="J275" s="41"/>
      <c r="K275" s="41"/>
      <c r="L275" s="45"/>
      <c r="M275" s="221"/>
      <c r="N275" s="222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139</v>
      </c>
      <c r="AU275" s="18" t="s">
        <v>84</v>
      </c>
    </row>
    <row r="276" s="2" customFormat="1">
      <c r="A276" s="39"/>
      <c r="B276" s="40"/>
      <c r="C276" s="41"/>
      <c r="D276" s="223" t="s">
        <v>141</v>
      </c>
      <c r="E276" s="41"/>
      <c r="F276" s="224" t="s">
        <v>464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141</v>
      </c>
      <c r="AU276" s="18" t="s">
        <v>84</v>
      </c>
    </row>
    <row r="277" s="2" customFormat="1">
      <c r="A277" s="39"/>
      <c r="B277" s="40"/>
      <c r="C277" s="41"/>
      <c r="D277" s="218" t="s">
        <v>280</v>
      </c>
      <c r="E277" s="41"/>
      <c r="F277" s="267" t="s">
        <v>465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280</v>
      </c>
      <c r="AU277" s="18" t="s">
        <v>84</v>
      </c>
    </row>
    <row r="278" s="2" customFormat="1" ht="24.15" customHeight="1">
      <c r="A278" s="39"/>
      <c r="B278" s="40"/>
      <c r="C278" s="205" t="s">
        <v>466</v>
      </c>
      <c r="D278" s="205" t="s">
        <v>132</v>
      </c>
      <c r="E278" s="206" t="s">
        <v>467</v>
      </c>
      <c r="F278" s="207" t="s">
        <v>468</v>
      </c>
      <c r="G278" s="208" t="s">
        <v>203</v>
      </c>
      <c r="H278" s="209">
        <v>11.006</v>
      </c>
      <c r="I278" s="210"/>
      <c r="J278" s="211">
        <f>ROUND(I278*H278,2)</f>
        <v>0</v>
      </c>
      <c r="K278" s="207" t="s">
        <v>136</v>
      </c>
      <c r="L278" s="45"/>
      <c r="M278" s="212" t="s">
        <v>19</v>
      </c>
      <c r="N278" s="213" t="s">
        <v>45</v>
      </c>
      <c r="O278" s="85"/>
      <c r="P278" s="214">
        <f>O278*H278</f>
        <v>0</v>
      </c>
      <c r="Q278" s="214">
        <v>0</v>
      </c>
      <c r="R278" s="214">
        <f>Q278*H278</f>
        <v>0</v>
      </c>
      <c r="S278" s="214">
        <v>0</v>
      </c>
      <c r="T278" s="21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137</v>
      </c>
      <c r="AT278" s="216" t="s">
        <v>132</v>
      </c>
      <c r="AU278" s="216" t="s">
        <v>84</v>
      </c>
      <c r="AY278" s="18" t="s">
        <v>130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82</v>
      </c>
      <c r="BK278" s="217">
        <f>ROUND(I278*H278,2)</f>
        <v>0</v>
      </c>
      <c r="BL278" s="18" t="s">
        <v>137</v>
      </c>
      <c r="BM278" s="216" t="s">
        <v>469</v>
      </c>
    </row>
    <row r="279" s="2" customFormat="1">
      <c r="A279" s="39"/>
      <c r="B279" s="40"/>
      <c r="C279" s="41"/>
      <c r="D279" s="218" t="s">
        <v>139</v>
      </c>
      <c r="E279" s="41"/>
      <c r="F279" s="219" t="s">
        <v>470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139</v>
      </c>
      <c r="AU279" s="18" t="s">
        <v>84</v>
      </c>
    </row>
    <row r="280" s="2" customFormat="1">
      <c r="A280" s="39"/>
      <c r="B280" s="40"/>
      <c r="C280" s="41"/>
      <c r="D280" s="223" t="s">
        <v>141</v>
      </c>
      <c r="E280" s="41"/>
      <c r="F280" s="224" t="s">
        <v>471</v>
      </c>
      <c r="G280" s="41"/>
      <c r="H280" s="41"/>
      <c r="I280" s="220"/>
      <c r="J280" s="41"/>
      <c r="K280" s="41"/>
      <c r="L280" s="45"/>
      <c r="M280" s="221"/>
      <c r="N280" s="222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141</v>
      </c>
      <c r="AU280" s="18" t="s">
        <v>84</v>
      </c>
    </row>
    <row r="281" s="13" customFormat="1">
      <c r="A281" s="13"/>
      <c r="B281" s="225"/>
      <c r="C281" s="226"/>
      <c r="D281" s="218" t="s">
        <v>197</v>
      </c>
      <c r="E281" s="227" t="s">
        <v>19</v>
      </c>
      <c r="F281" s="228" t="s">
        <v>472</v>
      </c>
      <c r="G281" s="226"/>
      <c r="H281" s="229">
        <v>11.006</v>
      </c>
      <c r="I281" s="230"/>
      <c r="J281" s="226"/>
      <c r="K281" s="226"/>
      <c r="L281" s="231"/>
      <c r="M281" s="232"/>
      <c r="N281" s="233"/>
      <c r="O281" s="233"/>
      <c r="P281" s="233"/>
      <c r="Q281" s="233"/>
      <c r="R281" s="233"/>
      <c r="S281" s="233"/>
      <c r="T281" s="23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5" t="s">
        <v>197</v>
      </c>
      <c r="AU281" s="235" t="s">
        <v>84</v>
      </c>
      <c r="AV281" s="13" t="s">
        <v>84</v>
      </c>
      <c r="AW281" s="13" t="s">
        <v>36</v>
      </c>
      <c r="AX281" s="13" t="s">
        <v>82</v>
      </c>
      <c r="AY281" s="235" t="s">
        <v>130</v>
      </c>
    </row>
    <row r="282" s="2" customFormat="1" ht="24.15" customHeight="1">
      <c r="A282" s="39"/>
      <c r="B282" s="40"/>
      <c r="C282" s="205" t="s">
        <v>473</v>
      </c>
      <c r="D282" s="205" t="s">
        <v>132</v>
      </c>
      <c r="E282" s="206" t="s">
        <v>474</v>
      </c>
      <c r="F282" s="207" t="s">
        <v>475</v>
      </c>
      <c r="G282" s="208" t="s">
        <v>203</v>
      </c>
      <c r="H282" s="209">
        <v>7241.1260000000002</v>
      </c>
      <c r="I282" s="210"/>
      <c r="J282" s="211">
        <f>ROUND(I282*H282,2)</f>
        <v>0</v>
      </c>
      <c r="K282" s="207" t="s">
        <v>136</v>
      </c>
      <c r="L282" s="45"/>
      <c r="M282" s="212" t="s">
        <v>19</v>
      </c>
      <c r="N282" s="213" t="s">
        <v>45</v>
      </c>
      <c r="O282" s="85"/>
      <c r="P282" s="214">
        <f>O282*H282</f>
        <v>0</v>
      </c>
      <c r="Q282" s="214">
        <v>0</v>
      </c>
      <c r="R282" s="214">
        <f>Q282*H282</f>
        <v>0</v>
      </c>
      <c r="S282" s="214">
        <v>0</v>
      </c>
      <c r="T282" s="21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137</v>
      </c>
      <c r="AT282" s="216" t="s">
        <v>132</v>
      </c>
      <c r="AU282" s="216" t="s">
        <v>84</v>
      </c>
      <c r="AY282" s="18" t="s">
        <v>130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82</v>
      </c>
      <c r="BK282" s="217">
        <f>ROUND(I282*H282,2)</f>
        <v>0</v>
      </c>
      <c r="BL282" s="18" t="s">
        <v>137</v>
      </c>
      <c r="BM282" s="216" t="s">
        <v>476</v>
      </c>
    </row>
    <row r="283" s="2" customFormat="1">
      <c r="A283" s="39"/>
      <c r="B283" s="40"/>
      <c r="C283" s="41"/>
      <c r="D283" s="218" t="s">
        <v>139</v>
      </c>
      <c r="E283" s="41"/>
      <c r="F283" s="219" t="s">
        <v>477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139</v>
      </c>
      <c r="AU283" s="18" t="s">
        <v>84</v>
      </c>
    </row>
    <row r="284" s="2" customFormat="1">
      <c r="A284" s="39"/>
      <c r="B284" s="40"/>
      <c r="C284" s="41"/>
      <c r="D284" s="223" t="s">
        <v>141</v>
      </c>
      <c r="E284" s="41"/>
      <c r="F284" s="224" t="s">
        <v>478</v>
      </c>
      <c r="G284" s="41"/>
      <c r="H284" s="41"/>
      <c r="I284" s="220"/>
      <c r="J284" s="41"/>
      <c r="K284" s="41"/>
      <c r="L284" s="45"/>
      <c r="M284" s="221"/>
      <c r="N284" s="222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141</v>
      </c>
      <c r="AU284" s="18" t="s">
        <v>84</v>
      </c>
    </row>
    <row r="285" s="13" customFormat="1">
      <c r="A285" s="13"/>
      <c r="B285" s="225"/>
      <c r="C285" s="226"/>
      <c r="D285" s="218" t="s">
        <v>197</v>
      </c>
      <c r="E285" s="227" t="s">
        <v>19</v>
      </c>
      <c r="F285" s="228" t="s">
        <v>479</v>
      </c>
      <c r="G285" s="226"/>
      <c r="H285" s="229">
        <v>7445.5339999999997</v>
      </c>
      <c r="I285" s="230"/>
      <c r="J285" s="226"/>
      <c r="K285" s="226"/>
      <c r="L285" s="231"/>
      <c r="M285" s="232"/>
      <c r="N285" s="233"/>
      <c r="O285" s="233"/>
      <c r="P285" s="233"/>
      <c r="Q285" s="233"/>
      <c r="R285" s="233"/>
      <c r="S285" s="233"/>
      <c r="T285" s="23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5" t="s">
        <v>197</v>
      </c>
      <c r="AU285" s="235" t="s">
        <v>84</v>
      </c>
      <c r="AV285" s="13" t="s">
        <v>84</v>
      </c>
      <c r="AW285" s="13" t="s">
        <v>36</v>
      </c>
      <c r="AX285" s="13" t="s">
        <v>74</v>
      </c>
      <c r="AY285" s="235" t="s">
        <v>130</v>
      </c>
    </row>
    <row r="286" s="13" customFormat="1">
      <c r="A286" s="13"/>
      <c r="B286" s="225"/>
      <c r="C286" s="226"/>
      <c r="D286" s="218" t="s">
        <v>197</v>
      </c>
      <c r="E286" s="227" t="s">
        <v>19</v>
      </c>
      <c r="F286" s="228" t="s">
        <v>480</v>
      </c>
      <c r="G286" s="226"/>
      <c r="H286" s="229">
        <v>-204.40799999999999</v>
      </c>
      <c r="I286" s="230"/>
      <c r="J286" s="226"/>
      <c r="K286" s="226"/>
      <c r="L286" s="231"/>
      <c r="M286" s="232"/>
      <c r="N286" s="233"/>
      <c r="O286" s="233"/>
      <c r="P286" s="233"/>
      <c r="Q286" s="233"/>
      <c r="R286" s="233"/>
      <c r="S286" s="233"/>
      <c r="T286" s="23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5" t="s">
        <v>197</v>
      </c>
      <c r="AU286" s="235" t="s">
        <v>84</v>
      </c>
      <c r="AV286" s="13" t="s">
        <v>84</v>
      </c>
      <c r="AW286" s="13" t="s">
        <v>36</v>
      </c>
      <c r="AX286" s="13" t="s">
        <v>74</v>
      </c>
      <c r="AY286" s="235" t="s">
        <v>130</v>
      </c>
    </row>
    <row r="287" s="15" customFormat="1">
      <c r="A287" s="15"/>
      <c r="B287" s="256"/>
      <c r="C287" s="257"/>
      <c r="D287" s="218" t="s">
        <v>197</v>
      </c>
      <c r="E287" s="258" t="s">
        <v>19</v>
      </c>
      <c r="F287" s="259" t="s">
        <v>218</v>
      </c>
      <c r="G287" s="257"/>
      <c r="H287" s="260">
        <v>7241.1260000000002</v>
      </c>
      <c r="I287" s="261"/>
      <c r="J287" s="257"/>
      <c r="K287" s="257"/>
      <c r="L287" s="262"/>
      <c r="M287" s="263"/>
      <c r="N287" s="264"/>
      <c r="O287" s="264"/>
      <c r="P287" s="264"/>
      <c r="Q287" s="264"/>
      <c r="R287" s="264"/>
      <c r="S287" s="264"/>
      <c r="T287" s="26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6" t="s">
        <v>197</v>
      </c>
      <c r="AU287" s="266" t="s">
        <v>84</v>
      </c>
      <c r="AV287" s="15" t="s">
        <v>137</v>
      </c>
      <c r="AW287" s="15" t="s">
        <v>36</v>
      </c>
      <c r="AX287" s="15" t="s">
        <v>82</v>
      </c>
      <c r="AY287" s="266" t="s">
        <v>130</v>
      </c>
    </row>
    <row r="288" s="2" customFormat="1" ht="16.5" customHeight="1">
      <c r="A288" s="39"/>
      <c r="B288" s="40"/>
      <c r="C288" s="205" t="s">
        <v>481</v>
      </c>
      <c r="D288" s="205" t="s">
        <v>132</v>
      </c>
      <c r="E288" s="206" t="s">
        <v>482</v>
      </c>
      <c r="F288" s="207" t="s">
        <v>483</v>
      </c>
      <c r="G288" s="208" t="s">
        <v>484</v>
      </c>
      <c r="H288" s="209">
        <v>29</v>
      </c>
      <c r="I288" s="210"/>
      <c r="J288" s="211">
        <f>ROUND(I288*H288,2)</f>
        <v>0</v>
      </c>
      <c r="K288" s="207" t="s">
        <v>19</v>
      </c>
      <c r="L288" s="45"/>
      <c r="M288" s="212" t="s">
        <v>19</v>
      </c>
      <c r="N288" s="213" t="s">
        <v>45</v>
      </c>
      <c r="O288" s="85"/>
      <c r="P288" s="214">
        <f>O288*H288</f>
        <v>0</v>
      </c>
      <c r="Q288" s="214">
        <v>0</v>
      </c>
      <c r="R288" s="214">
        <f>Q288*H288</f>
        <v>0</v>
      </c>
      <c r="S288" s="214">
        <v>0</v>
      </c>
      <c r="T288" s="21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6" t="s">
        <v>137</v>
      </c>
      <c r="AT288" s="216" t="s">
        <v>132</v>
      </c>
      <c r="AU288" s="216" t="s">
        <v>84</v>
      </c>
      <c r="AY288" s="18" t="s">
        <v>130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82</v>
      </c>
      <c r="BK288" s="217">
        <f>ROUND(I288*H288,2)</f>
        <v>0</v>
      </c>
      <c r="BL288" s="18" t="s">
        <v>137</v>
      </c>
      <c r="BM288" s="216" t="s">
        <v>485</v>
      </c>
    </row>
    <row r="289" s="2" customFormat="1">
      <c r="A289" s="39"/>
      <c r="B289" s="40"/>
      <c r="C289" s="41"/>
      <c r="D289" s="218" t="s">
        <v>139</v>
      </c>
      <c r="E289" s="41"/>
      <c r="F289" s="219" t="s">
        <v>483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139</v>
      </c>
      <c r="AU289" s="18" t="s">
        <v>84</v>
      </c>
    </row>
    <row r="290" s="2" customFormat="1">
      <c r="A290" s="39"/>
      <c r="B290" s="40"/>
      <c r="C290" s="41"/>
      <c r="D290" s="218" t="s">
        <v>280</v>
      </c>
      <c r="E290" s="41"/>
      <c r="F290" s="267" t="s">
        <v>486</v>
      </c>
      <c r="G290" s="41"/>
      <c r="H290" s="41"/>
      <c r="I290" s="220"/>
      <c r="J290" s="41"/>
      <c r="K290" s="41"/>
      <c r="L290" s="45"/>
      <c r="M290" s="221"/>
      <c r="N290" s="222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280</v>
      </c>
      <c r="AU290" s="18" t="s">
        <v>84</v>
      </c>
    </row>
    <row r="291" s="12" customFormat="1" ht="22.8" customHeight="1">
      <c r="A291" s="12"/>
      <c r="B291" s="189"/>
      <c r="C291" s="190"/>
      <c r="D291" s="191" t="s">
        <v>73</v>
      </c>
      <c r="E291" s="203" t="s">
        <v>487</v>
      </c>
      <c r="F291" s="203" t="s">
        <v>488</v>
      </c>
      <c r="G291" s="190"/>
      <c r="H291" s="190"/>
      <c r="I291" s="193"/>
      <c r="J291" s="204">
        <f>BK291</f>
        <v>0</v>
      </c>
      <c r="K291" s="190"/>
      <c r="L291" s="195"/>
      <c r="M291" s="196"/>
      <c r="N291" s="197"/>
      <c r="O291" s="197"/>
      <c r="P291" s="198">
        <f>SUM(P292:P297)</f>
        <v>0</v>
      </c>
      <c r="Q291" s="197"/>
      <c r="R291" s="198">
        <f>SUM(R292:R297)</f>
        <v>0</v>
      </c>
      <c r="S291" s="197"/>
      <c r="T291" s="199">
        <f>SUM(T292:T297)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00" t="s">
        <v>82</v>
      </c>
      <c r="AT291" s="201" t="s">
        <v>73</v>
      </c>
      <c r="AU291" s="201" t="s">
        <v>82</v>
      </c>
      <c r="AY291" s="200" t="s">
        <v>130</v>
      </c>
      <c r="BK291" s="202">
        <f>SUM(BK292:BK297)</f>
        <v>0</v>
      </c>
    </row>
    <row r="292" s="2" customFormat="1" ht="21.75" customHeight="1">
      <c r="A292" s="39"/>
      <c r="B292" s="40"/>
      <c r="C292" s="205" t="s">
        <v>489</v>
      </c>
      <c r="D292" s="205" t="s">
        <v>132</v>
      </c>
      <c r="E292" s="206" t="s">
        <v>490</v>
      </c>
      <c r="F292" s="207" t="s">
        <v>491</v>
      </c>
      <c r="G292" s="208" t="s">
        <v>203</v>
      </c>
      <c r="H292" s="209">
        <v>16206.57</v>
      </c>
      <c r="I292" s="210"/>
      <c r="J292" s="211">
        <f>ROUND(I292*H292,2)</f>
        <v>0</v>
      </c>
      <c r="K292" s="207" t="s">
        <v>136</v>
      </c>
      <c r="L292" s="45"/>
      <c r="M292" s="212" t="s">
        <v>19</v>
      </c>
      <c r="N292" s="213" t="s">
        <v>45</v>
      </c>
      <c r="O292" s="85"/>
      <c r="P292" s="214">
        <f>O292*H292</f>
        <v>0</v>
      </c>
      <c r="Q292" s="214">
        <v>0</v>
      </c>
      <c r="R292" s="214">
        <f>Q292*H292</f>
        <v>0</v>
      </c>
      <c r="S292" s="214">
        <v>0</v>
      </c>
      <c r="T292" s="21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6" t="s">
        <v>137</v>
      </c>
      <c r="AT292" s="216" t="s">
        <v>132</v>
      </c>
      <c r="AU292" s="216" t="s">
        <v>84</v>
      </c>
      <c r="AY292" s="18" t="s">
        <v>130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8" t="s">
        <v>82</v>
      </c>
      <c r="BK292" s="217">
        <f>ROUND(I292*H292,2)</f>
        <v>0</v>
      </c>
      <c r="BL292" s="18" t="s">
        <v>137</v>
      </c>
      <c r="BM292" s="216" t="s">
        <v>492</v>
      </c>
    </row>
    <row r="293" s="2" customFormat="1">
      <c r="A293" s="39"/>
      <c r="B293" s="40"/>
      <c r="C293" s="41"/>
      <c r="D293" s="218" t="s">
        <v>139</v>
      </c>
      <c r="E293" s="41"/>
      <c r="F293" s="219" t="s">
        <v>493</v>
      </c>
      <c r="G293" s="41"/>
      <c r="H293" s="41"/>
      <c r="I293" s="220"/>
      <c r="J293" s="41"/>
      <c r="K293" s="41"/>
      <c r="L293" s="45"/>
      <c r="M293" s="221"/>
      <c r="N293" s="222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139</v>
      </c>
      <c r="AU293" s="18" t="s">
        <v>84</v>
      </c>
    </row>
    <row r="294" s="2" customFormat="1">
      <c r="A294" s="39"/>
      <c r="B294" s="40"/>
      <c r="C294" s="41"/>
      <c r="D294" s="223" t="s">
        <v>141</v>
      </c>
      <c r="E294" s="41"/>
      <c r="F294" s="224" t="s">
        <v>494</v>
      </c>
      <c r="G294" s="41"/>
      <c r="H294" s="41"/>
      <c r="I294" s="220"/>
      <c r="J294" s="41"/>
      <c r="K294" s="41"/>
      <c r="L294" s="45"/>
      <c r="M294" s="221"/>
      <c r="N294" s="222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141</v>
      </c>
      <c r="AU294" s="18" t="s">
        <v>84</v>
      </c>
    </row>
    <row r="295" s="2" customFormat="1" ht="21.75" customHeight="1">
      <c r="A295" s="39"/>
      <c r="B295" s="40"/>
      <c r="C295" s="205" t="s">
        <v>495</v>
      </c>
      <c r="D295" s="205" t="s">
        <v>132</v>
      </c>
      <c r="E295" s="206" t="s">
        <v>496</v>
      </c>
      <c r="F295" s="207" t="s">
        <v>497</v>
      </c>
      <c r="G295" s="208" t="s">
        <v>203</v>
      </c>
      <c r="H295" s="209">
        <v>16206.57</v>
      </c>
      <c r="I295" s="210"/>
      <c r="J295" s="211">
        <f>ROUND(I295*H295,2)</f>
        <v>0</v>
      </c>
      <c r="K295" s="207" t="s">
        <v>136</v>
      </c>
      <c r="L295" s="45"/>
      <c r="M295" s="212" t="s">
        <v>19</v>
      </c>
      <c r="N295" s="213" t="s">
        <v>45</v>
      </c>
      <c r="O295" s="85"/>
      <c r="P295" s="214">
        <f>O295*H295</f>
        <v>0</v>
      </c>
      <c r="Q295" s="214">
        <v>0</v>
      </c>
      <c r="R295" s="214">
        <f>Q295*H295</f>
        <v>0</v>
      </c>
      <c r="S295" s="214">
        <v>0</v>
      </c>
      <c r="T295" s="21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137</v>
      </c>
      <c r="AT295" s="216" t="s">
        <v>132</v>
      </c>
      <c r="AU295" s="216" t="s">
        <v>84</v>
      </c>
      <c r="AY295" s="18" t="s">
        <v>130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82</v>
      </c>
      <c r="BK295" s="217">
        <f>ROUND(I295*H295,2)</f>
        <v>0</v>
      </c>
      <c r="BL295" s="18" t="s">
        <v>137</v>
      </c>
      <c r="BM295" s="216" t="s">
        <v>498</v>
      </c>
    </row>
    <row r="296" s="2" customFormat="1">
      <c r="A296" s="39"/>
      <c r="B296" s="40"/>
      <c r="C296" s="41"/>
      <c r="D296" s="218" t="s">
        <v>139</v>
      </c>
      <c r="E296" s="41"/>
      <c r="F296" s="219" t="s">
        <v>499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139</v>
      </c>
      <c r="AU296" s="18" t="s">
        <v>84</v>
      </c>
    </row>
    <row r="297" s="2" customFormat="1">
      <c r="A297" s="39"/>
      <c r="B297" s="40"/>
      <c r="C297" s="41"/>
      <c r="D297" s="223" t="s">
        <v>141</v>
      </c>
      <c r="E297" s="41"/>
      <c r="F297" s="224" t="s">
        <v>500</v>
      </c>
      <c r="G297" s="41"/>
      <c r="H297" s="41"/>
      <c r="I297" s="220"/>
      <c r="J297" s="41"/>
      <c r="K297" s="41"/>
      <c r="L297" s="45"/>
      <c r="M297" s="268"/>
      <c r="N297" s="269"/>
      <c r="O297" s="270"/>
      <c r="P297" s="270"/>
      <c r="Q297" s="270"/>
      <c r="R297" s="270"/>
      <c r="S297" s="270"/>
      <c r="T297" s="271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141</v>
      </c>
      <c r="AU297" s="18" t="s">
        <v>84</v>
      </c>
    </row>
    <row r="298" s="2" customFormat="1" ht="6.96" customHeight="1">
      <c r="A298" s="39"/>
      <c r="B298" s="60"/>
      <c r="C298" s="61"/>
      <c r="D298" s="61"/>
      <c r="E298" s="61"/>
      <c r="F298" s="61"/>
      <c r="G298" s="61"/>
      <c r="H298" s="61"/>
      <c r="I298" s="61"/>
      <c r="J298" s="61"/>
      <c r="K298" s="61"/>
      <c r="L298" s="45"/>
      <c r="M298" s="39"/>
      <c r="O298" s="39"/>
      <c r="P298" s="39"/>
      <c r="Q298" s="39"/>
      <c r="R298" s="39"/>
      <c r="S298" s="39"/>
      <c r="T298" s="39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</row>
  </sheetData>
  <sheetProtection sheet="1" autoFilter="0" formatColumns="0" formatRows="0" objects="1" scenarios="1" spinCount="100000" saltValue="BUfE5OHz3ZzvqDpp/yOc3IY1B4d+QC/OMJC8mMbzSNJ6CjKaff0eyDcemLU2WV+7JE9GJI6zZLLCZDT8v6Fy5g==" hashValue="iReegEIvbyjr9wsHOaOeAPOxgx6riRpzTK0e+ZiJrWUsSUyRVmGNrdKFRlLklwT1j8h8qUy9jeV1fKdKILuoow==" algorithmName="SHA-512" password="CC35"/>
  <autoFilter ref="C86:K297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3_02/111251103"/>
    <hyperlink ref="F95" r:id="rId2" display="https://podminky.urs.cz/item/CS_URS_2023_02/111301111"/>
    <hyperlink ref="F98" r:id="rId3" display="https://podminky.urs.cz/item/CS_URS_2023_02/112101101"/>
    <hyperlink ref="F101" r:id="rId4" display="https://podminky.urs.cz/item/CS_URS_2023_02/112101102"/>
    <hyperlink ref="F104" r:id="rId5" display="https://podminky.urs.cz/item/CS_URS_2023_02/112101103"/>
    <hyperlink ref="F107" r:id="rId6" display="https://podminky.urs.cz/item/CS_URS_2023_02/112251102"/>
    <hyperlink ref="F110" r:id="rId7" display="https://podminky.urs.cz/item/CS_URS_2023_02/112251103"/>
    <hyperlink ref="F113" r:id="rId8" display="https://podminky.urs.cz/item/CS_URS_2023_02/112251104"/>
    <hyperlink ref="F116" r:id="rId9" display="https://podminky.urs.cz/item/CS_URS_2023_02/113107331"/>
    <hyperlink ref="F119" r:id="rId10" display="https://podminky.urs.cz/item/CS_URS_2023_02/116951201.AZ"/>
    <hyperlink ref="F129" r:id="rId11" display="https://podminky.urs.cz/item/CS_URS_2023_02/122252206"/>
    <hyperlink ref="F136" r:id="rId12" display="https://podminky.urs.cz/item/CS_URS_2023_02/132251104"/>
    <hyperlink ref="F140" r:id="rId13" display="https://podminky.urs.cz/item/CS_URS_2023_02/171151103"/>
    <hyperlink ref="F144" r:id="rId14" display="https://podminky.urs.cz/item/CS_URS_2023_02/174251202"/>
    <hyperlink ref="F147" r:id="rId15" display="https://podminky.urs.cz/item/CS_URS_2023_02/174251203"/>
    <hyperlink ref="F150" r:id="rId16" display="https://podminky.urs.cz/item/CS_URS_2023_02/174251204"/>
    <hyperlink ref="F153" r:id="rId17" display="https://podminky.urs.cz/item/CS_URS_2023_02/181351113"/>
    <hyperlink ref="F162" r:id="rId18" display="https://podminky.urs.cz/item/CS_URS_2023_02/181411131"/>
    <hyperlink ref="F168" r:id="rId19" display="https://podminky.urs.cz/item/CS_URS_2023_02/181411133"/>
    <hyperlink ref="F177" r:id="rId20" display="https://podminky.urs.cz/item/CS_URS_2023_02/181951112"/>
    <hyperlink ref="F183" r:id="rId21" display="https://podminky.urs.cz/item/CS_URS_2023_02/182251101"/>
    <hyperlink ref="F187" r:id="rId22" display="https://podminky.urs.cz/item/CS_URS_2023_02/182351133"/>
    <hyperlink ref="F197" r:id="rId23" display="https://podminky.urs.cz/item/CS_URS_2023_02/211971121"/>
    <hyperlink ref="F207" r:id="rId24" display="https://podminky.urs.cz/item/CS_URS_2023_02/338950145"/>
    <hyperlink ref="F219" r:id="rId25" display="https://podminky.urs.cz/item/CS_URS_2023_02/564861111"/>
    <hyperlink ref="F223" r:id="rId26" display="https://podminky.urs.cz/item/CS_URS_2023_02/564871111"/>
    <hyperlink ref="F226" r:id="rId27" display="https://podminky.urs.cz/item/CS_URS_2023_02/564931512"/>
    <hyperlink ref="F230" r:id="rId28" display="https://podminky.urs.cz/item/CS_URS_2023_02/567511141"/>
    <hyperlink ref="F234" r:id="rId29" display="https://podminky.urs.cz/item/CS_URS_2023_02/569851111"/>
    <hyperlink ref="F237" r:id="rId30" display="https://podminky.urs.cz/item/CS_URS_2023_02/573191111"/>
    <hyperlink ref="F240" r:id="rId31" display="https://podminky.urs.cz/item/CS_URS_2023_02/573231106"/>
    <hyperlink ref="F243" r:id="rId32" display="https://podminky.urs.cz/item/CS_URS_2023_02/577145121"/>
    <hyperlink ref="F246" r:id="rId33" display="https://podminky.urs.cz/item/CS_URS_2023_02/597361121"/>
    <hyperlink ref="F251" r:id="rId34" display="https://podminky.urs.cz/item/CS_URS_2023_02/914111111"/>
    <hyperlink ref="F260" r:id="rId35" display="https://podminky.urs.cz/item/CS_URS_2023_02/914511112"/>
    <hyperlink ref="F265" r:id="rId36" display="https://podminky.urs.cz/item/CS_URS_2023_02/919732211"/>
    <hyperlink ref="F268" r:id="rId37" display="https://podminky.urs.cz/item/CS_URS_2023_02/966006132"/>
    <hyperlink ref="F272" r:id="rId38" display="https://podminky.urs.cz/item/CS_URS_2023_02/997221551"/>
    <hyperlink ref="F276" r:id="rId39" display="https://podminky.urs.cz/item/CS_URS_2023_02/997221559"/>
    <hyperlink ref="F280" r:id="rId40" display="https://podminky.urs.cz/item/CS_URS_2023_02/997221861"/>
    <hyperlink ref="F284" r:id="rId41" display="https://podminky.urs.cz/item/CS_URS_2023_02/997221873"/>
    <hyperlink ref="F294" r:id="rId42" display="https://podminky.urs.cz/item/CS_URS_2023_02/998225111"/>
    <hyperlink ref="F297" r:id="rId43" display="https://podminky.urs.cz/item/CS_URS_2023_02/99822519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100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Polní cesta HC15 k.ú. Strážnice u Mělníka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501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3.11.2023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35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37</v>
      </c>
      <c r="E23" s="39"/>
      <c r="F23" s="39"/>
      <c r="G23" s="39"/>
      <c r="H23" s="39"/>
      <c r="I23" s="133" t="s">
        <v>26</v>
      </c>
      <c r="J23" s="137" t="s">
        <v>33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29</v>
      </c>
      <c r="J24" s="137" t="s">
        <v>35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ROUND((SUM(BE82:BE144)),  2)</f>
        <v>0</v>
      </c>
      <c r="G33" s="39"/>
      <c r="H33" s="39"/>
      <c r="I33" s="149">
        <v>0.20999999999999999</v>
      </c>
      <c r="J33" s="148">
        <f>ROUND(((SUM(BE82:BE144))*I33),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ROUND((SUM(BF82:BF144)),  2)</f>
        <v>0</v>
      </c>
      <c r="G34" s="39"/>
      <c r="H34" s="39"/>
      <c r="I34" s="149">
        <v>0.14999999999999999</v>
      </c>
      <c r="J34" s="148">
        <f>ROUND(((SUM(BF82:BF144))*I34),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ROUND((SUM(BG82:BG144)),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ROUND((SUM(BH82:BH144)),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ROUND((SUM(BI82:BI144)),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Polní cesta HC15 k.ú. Strážnice u Mělníka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801 - Doprovodná zeleň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k.ú. Strážnice u Mělníka</v>
      </c>
      <c r="G52" s="41"/>
      <c r="H52" s="41"/>
      <c r="I52" s="33" t="s">
        <v>23</v>
      </c>
      <c r="J52" s="73" t="str">
        <f>IF(J12="","",J12)</f>
        <v>3.11.2023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SPÚ-KPÚ pro Středočeský kraj, Pobočka Mělník</v>
      </c>
      <c r="G54" s="41"/>
      <c r="H54" s="41"/>
      <c r="I54" s="33" t="s">
        <v>32</v>
      </c>
      <c r="J54" s="37" t="str">
        <f>E21</f>
        <v>Georeal spol.s.r.o.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37</v>
      </c>
      <c r="J55" s="37" t="str">
        <f>E24</f>
        <v>Georeal spol.s.r.o.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104</v>
      </c>
      <c r="D57" s="163"/>
      <c r="E57" s="163"/>
      <c r="F57" s="163"/>
      <c r="G57" s="163"/>
      <c r="H57" s="163"/>
      <c r="I57" s="163"/>
      <c r="J57" s="164" t="s">
        <v>105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106</v>
      </c>
    </row>
    <row r="60" s="9" customFormat="1" ht="24.96" customHeight="1">
      <c r="A60" s="9"/>
      <c r="B60" s="166"/>
      <c r="C60" s="167"/>
      <c r="D60" s="168" t="s">
        <v>107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108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502</v>
      </c>
      <c r="E62" s="175"/>
      <c r="F62" s="175"/>
      <c r="G62" s="175"/>
      <c r="H62" s="175"/>
      <c r="I62" s="175"/>
      <c r="J62" s="176">
        <f>J139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115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Polní cesta HC15 k.ú. Strážnice u Mělníka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101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 801 - Doprovodná zeleň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k.ú. Strážnice u Mělníka</v>
      </c>
      <c r="G76" s="41"/>
      <c r="H76" s="41"/>
      <c r="I76" s="33" t="s">
        <v>23</v>
      </c>
      <c r="J76" s="73" t="str">
        <f>IF(J12="","",J12)</f>
        <v>3.11.2023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41"/>
      <c r="E78" s="41"/>
      <c r="F78" s="28" t="str">
        <f>E15</f>
        <v>SPÚ-KPÚ pro Středočeský kraj, Pobočka Mělník</v>
      </c>
      <c r="G78" s="41"/>
      <c r="H78" s="41"/>
      <c r="I78" s="33" t="s">
        <v>32</v>
      </c>
      <c r="J78" s="37" t="str">
        <f>E21</f>
        <v>Georeal spol.s.r.o.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30</v>
      </c>
      <c r="D79" s="41"/>
      <c r="E79" s="41"/>
      <c r="F79" s="28" t="str">
        <f>IF(E18="","",E18)</f>
        <v>Vyplň údaj</v>
      </c>
      <c r="G79" s="41"/>
      <c r="H79" s="41"/>
      <c r="I79" s="33" t="s">
        <v>37</v>
      </c>
      <c r="J79" s="37" t="str">
        <f>E24</f>
        <v>Georeal spol.s.r.o.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116</v>
      </c>
      <c r="D81" s="181" t="s">
        <v>59</v>
      </c>
      <c r="E81" s="181" t="s">
        <v>55</v>
      </c>
      <c r="F81" s="181" t="s">
        <v>56</v>
      </c>
      <c r="G81" s="181" t="s">
        <v>117</v>
      </c>
      <c r="H81" s="181" t="s">
        <v>118</v>
      </c>
      <c r="I81" s="181" t="s">
        <v>119</v>
      </c>
      <c r="J81" s="181" t="s">
        <v>105</v>
      </c>
      <c r="K81" s="182" t="s">
        <v>120</v>
      </c>
      <c r="L81" s="183"/>
      <c r="M81" s="93" t="s">
        <v>19</v>
      </c>
      <c r="N81" s="94" t="s">
        <v>44</v>
      </c>
      <c r="O81" s="94" t="s">
        <v>121</v>
      </c>
      <c r="P81" s="94" t="s">
        <v>122</v>
      </c>
      <c r="Q81" s="94" t="s">
        <v>123</v>
      </c>
      <c r="R81" s="94" t="s">
        <v>124</v>
      </c>
      <c r="S81" s="94" t="s">
        <v>125</v>
      </c>
      <c r="T81" s="95" t="s">
        <v>126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127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1.8621899999999998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73</v>
      </c>
      <c r="AU82" s="18" t="s">
        <v>106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73</v>
      </c>
      <c r="E83" s="192" t="s">
        <v>128</v>
      </c>
      <c r="F83" s="192" t="s">
        <v>129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P84+P139</f>
        <v>0</v>
      </c>
      <c r="Q83" s="197"/>
      <c r="R83" s="198">
        <f>R84+R139</f>
        <v>1.8621899999999998</v>
      </c>
      <c r="S83" s="197"/>
      <c r="T83" s="199">
        <f>T84+T139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82</v>
      </c>
      <c r="AT83" s="201" t="s">
        <v>73</v>
      </c>
      <c r="AU83" s="201" t="s">
        <v>74</v>
      </c>
      <c r="AY83" s="200" t="s">
        <v>130</v>
      </c>
      <c r="BK83" s="202">
        <f>BK84+BK139</f>
        <v>0</v>
      </c>
    </row>
    <row r="84" s="12" customFormat="1" ht="22.8" customHeight="1">
      <c r="A84" s="12"/>
      <c r="B84" s="189"/>
      <c r="C84" s="190"/>
      <c r="D84" s="191" t="s">
        <v>73</v>
      </c>
      <c r="E84" s="203" t="s">
        <v>82</v>
      </c>
      <c r="F84" s="203" t="s">
        <v>131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SUM(P85:P138)</f>
        <v>0</v>
      </c>
      <c r="Q84" s="197"/>
      <c r="R84" s="198">
        <f>SUM(R85:R138)</f>
        <v>1.8418899999999998</v>
      </c>
      <c r="S84" s="197"/>
      <c r="T84" s="199">
        <f>SUM(T85:T138)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82</v>
      </c>
      <c r="AT84" s="201" t="s">
        <v>73</v>
      </c>
      <c r="AU84" s="201" t="s">
        <v>82</v>
      </c>
      <c r="AY84" s="200" t="s">
        <v>130</v>
      </c>
      <c r="BK84" s="202">
        <f>SUM(BK85:BK138)</f>
        <v>0</v>
      </c>
    </row>
    <row r="85" s="2" customFormat="1" ht="16.5" customHeight="1">
      <c r="A85" s="39"/>
      <c r="B85" s="40"/>
      <c r="C85" s="205" t="s">
        <v>82</v>
      </c>
      <c r="D85" s="205" t="s">
        <v>132</v>
      </c>
      <c r="E85" s="206" t="s">
        <v>503</v>
      </c>
      <c r="F85" s="207" t="s">
        <v>504</v>
      </c>
      <c r="G85" s="208" t="s">
        <v>135</v>
      </c>
      <c r="H85" s="209">
        <v>16</v>
      </c>
      <c r="I85" s="210"/>
      <c r="J85" s="211">
        <f>ROUND(I85*H85,2)</f>
        <v>0</v>
      </c>
      <c r="K85" s="207" t="s">
        <v>136</v>
      </c>
      <c r="L85" s="45"/>
      <c r="M85" s="212" t="s">
        <v>19</v>
      </c>
      <c r="N85" s="213" t="s">
        <v>45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137</v>
      </c>
      <c r="AT85" s="216" t="s">
        <v>132</v>
      </c>
      <c r="AU85" s="216" t="s">
        <v>84</v>
      </c>
      <c r="AY85" s="18" t="s">
        <v>130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82</v>
      </c>
      <c r="BK85" s="217">
        <f>ROUND(I85*H85,2)</f>
        <v>0</v>
      </c>
      <c r="BL85" s="18" t="s">
        <v>137</v>
      </c>
      <c r="BM85" s="216" t="s">
        <v>505</v>
      </c>
    </row>
    <row r="86" s="2" customFormat="1">
      <c r="A86" s="39"/>
      <c r="B86" s="40"/>
      <c r="C86" s="41"/>
      <c r="D86" s="218" t="s">
        <v>139</v>
      </c>
      <c r="E86" s="41"/>
      <c r="F86" s="219" t="s">
        <v>506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139</v>
      </c>
      <c r="AU86" s="18" t="s">
        <v>84</v>
      </c>
    </row>
    <row r="87" s="2" customFormat="1">
      <c r="A87" s="39"/>
      <c r="B87" s="40"/>
      <c r="C87" s="41"/>
      <c r="D87" s="223" t="s">
        <v>141</v>
      </c>
      <c r="E87" s="41"/>
      <c r="F87" s="224" t="s">
        <v>507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141</v>
      </c>
      <c r="AU87" s="18" t="s">
        <v>84</v>
      </c>
    </row>
    <row r="88" s="2" customFormat="1" ht="16.5" customHeight="1">
      <c r="A88" s="39"/>
      <c r="B88" s="40"/>
      <c r="C88" s="205" t="s">
        <v>84</v>
      </c>
      <c r="D88" s="205" t="s">
        <v>132</v>
      </c>
      <c r="E88" s="206" t="s">
        <v>508</v>
      </c>
      <c r="F88" s="207" t="s">
        <v>509</v>
      </c>
      <c r="G88" s="208" t="s">
        <v>151</v>
      </c>
      <c r="H88" s="209">
        <v>29</v>
      </c>
      <c r="I88" s="210"/>
      <c r="J88" s="211">
        <f>ROUND(I88*H88,2)</f>
        <v>0</v>
      </c>
      <c r="K88" s="207" t="s">
        <v>136</v>
      </c>
      <c r="L88" s="45"/>
      <c r="M88" s="212" t="s">
        <v>19</v>
      </c>
      <c r="N88" s="213" t="s">
        <v>45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137</v>
      </c>
      <c r="AT88" s="216" t="s">
        <v>132</v>
      </c>
      <c r="AU88" s="216" t="s">
        <v>84</v>
      </c>
      <c r="AY88" s="18" t="s">
        <v>130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82</v>
      </c>
      <c r="BK88" s="217">
        <f>ROUND(I88*H88,2)</f>
        <v>0</v>
      </c>
      <c r="BL88" s="18" t="s">
        <v>137</v>
      </c>
      <c r="BM88" s="216" t="s">
        <v>510</v>
      </c>
    </row>
    <row r="89" s="2" customFormat="1">
      <c r="A89" s="39"/>
      <c r="B89" s="40"/>
      <c r="C89" s="41"/>
      <c r="D89" s="218" t="s">
        <v>139</v>
      </c>
      <c r="E89" s="41"/>
      <c r="F89" s="219" t="s">
        <v>511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139</v>
      </c>
      <c r="AU89" s="18" t="s">
        <v>84</v>
      </c>
    </row>
    <row r="90" s="2" customFormat="1">
      <c r="A90" s="39"/>
      <c r="B90" s="40"/>
      <c r="C90" s="41"/>
      <c r="D90" s="223" t="s">
        <v>141</v>
      </c>
      <c r="E90" s="41"/>
      <c r="F90" s="224" t="s">
        <v>512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141</v>
      </c>
      <c r="AU90" s="18" t="s">
        <v>84</v>
      </c>
    </row>
    <row r="91" s="2" customFormat="1" ht="16.5" customHeight="1">
      <c r="A91" s="39"/>
      <c r="B91" s="40"/>
      <c r="C91" s="205" t="s">
        <v>148</v>
      </c>
      <c r="D91" s="205" t="s">
        <v>132</v>
      </c>
      <c r="E91" s="206" t="s">
        <v>513</v>
      </c>
      <c r="F91" s="207" t="s">
        <v>514</v>
      </c>
      <c r="G91" s="208" t="s">
        <v>151</v>
      </c>
      <c r="H91" s="209">
        <v>29</v>
      </c>
      <c r="I91" s="210"/>
      <c r="J91" s="211">
        <f>ROUND(I91*H91,2)</f>
        <v>0</v>
      </c>
      <c r="K91" s="207" t="s">
        <v>136</v>
      </c>
      <c r="L91" s="45"/>
      <c r="M91" s="212" t="s">
        <v>19</v>
      </c>
      <c r="N91" s="213" t="s">
        <v>45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137</v>
      </c>
      <c r="AT91" s="216" t="s">
        <v>132</v>
      </c>
      <c r="AU91" s="216" t="s">
        <v>84</v>
      </c>
      <c r="AY91" s="18" t="s">
        <v>130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82</v>
      </c>
      <c r="BK91" s="217">
        <f>ROUND(I91*H91,2)</f>
        <v>0</v>
      </c>
      <c r="BL91" s="18" t="s">
        <v>137</v>
      </c>
      <c r="BM91" s="216" t="s">
        <v>515</v>
      </c>
    </row>
    <row r="92" s="2" customFormat="1">
      <c r="A92" s="39"/>
      <c r="B92" s="40"/>
      <c r="C92" s="41"/>
      <c r="D92" s="218" t="s">
        <v>139</v>
      </c>
      <c r="E92" s="41"/>
      <c r="F92" s="219" t="s">
        <v>516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139</v>
      </c>
      <c r="AU92" s="18" t="s">
        <v>84</v>
      </c>
    </row>
    <row r="93" s="2" customFormat="1">
      <c r="A93" s="39"/>
      <c r="B93" s="40"/>
      <c r="C93" s="41"/>
      <c r="D93" s="223" t="s">
        <v>141</v>
      </c>
      <c r="E93" s="41"/>
      <c r="F93" s="224" t="s">
        <v>517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141</v>
      </c>
      <c r="AU93" s="18" t="s">
        <v>84</v>
      </c>
    </row>
    <row r="94" s="2" customFormat="1" ht="16.5" customHeight="1">
      <c r="A94" s="39"/>
      <c r="B94" s="40"/>
      <c r="C94" s="236" t="s">
        <v>137</v>
      </c>
      <c r="D94" s="236" t="s">
        <v>200</v>
      </c>
      <c r="E94" s="237" t="s">
        <v>518</v>
      </c>
      <c r="F94" s="238" t="s">
        <v>519</v>
      </c>
      <c r="G94" s="239" t="s">
        <v>151</v>
      </c>
      <c r="H94" s="240">
        <v>27</v>
      </c>
      <c r="I94" s="241"/>
      <c r="J94" s="242">
        <f>ROUND(I94*H94,2)</f>
        <v>0</v>
      </c>
      <c r="K94" s="238" t="s">
        <v>19</v>
      </c>
      <c r="L94" s="243"/>
      <c r="M94" s="244" t="s">
        <v>19</v>
      </c>
      <c r="N94" s="245" t="s">
        <v>45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178</v>
      </c>
      <c r="AT94" s="216" t="s">
        <v>200</v>
      </c>
      <c r="AU94" s="216" t="s">
        <v>84</v>
      </c>
      <c r="AY94" s="18" t="s">
        <v>130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82</v>
      </c>
      <c r="BK94" s="217">
        <f>ROUND(I94*H94,2)</f>
        <v>0</v>
      </c>
      <c r="BL94" s="18" t="s">
        <v>137</v>
      </c>
      <c r="BM94" s="216" t="s">
        <v>520</v>
      </c>
    </row>
    <row r="95" s="2" customFormat="1">
      <c r="A95" s="39"/>
      <c r="B95" s="40"/>
      <c r="C95" s="41"/>
      <c r="D95" s="218" t="s">
        <v>139</v>
      </c>
      <c r="E95" s="41"/>
      <c r="F95" s="219" t="s">
        <v>519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139</v>
      </c>
      <c r="AU95" s="18" t="s">
        <v>84</v>
      </c>
    </row>
    <row r="96" s="2" customFormat="1" ht="16.5" customHeight="1">
      <c r="A96" s="39"/>
      <c r="B96" s="40"/>
      <c r="C96" s="236" t="s">
        <v>160</v>
      </c>
      <c r="D96" s="236" t="s">
        <v>200</v>
      </c>
      <c r="E96" s="237" t="s">
        <v>521</v>
      </c>
      <c r="F96" s="238" t="s">
        <v>519</v>
      </c>
      <c r="G96" s="239" t="s">
        <v>151</v>
      </c>
      <c r="H96" s="240">
        <v>2</v>
      </c>
      <c r="I96" s="241"/>
      <c r="J96" s="242">
        <f>ROUND(I96*H96,2)</f>
        <v>0</v>
      </c>
      <c r="K96" s="238" t="s">
        <v>19</v>
      </c>
      <c r="L96" s="243"/>
      <c r="M96" s="244" t="s">
        <v>19</v>
      </c>
      <c r="N96" s="245" t="s">
        <v>45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178</v>
      </c>
      <c r="AT96" s="216" t="s">
        <v>200</v>
      </c>
      <c r="AU96" s="216" t="s">
        <v>84</v>
      </c>
      <c r="AY96" s="18" t="s">
        <v>130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82</v>
      </c>
      <c r="BK96" s="217">
        <f>ROUND(I96*H96,2)</f>
        <v>0</v>
      </c>
      <c r="BL96" s="18" t="s">
        <v>137</v>
      </c>
      <c r="BM96" s="216" t="s">
        <v>522</v>
      </c>
    </row>
    <row r="97" s="2" customFormat="1">
      <c r="A97" s="39"/>
      <c r="B97" s="40"/>
      <c r="C97" s="41"/>
      <c r="D97" s="218" t="s">
        <v>139</v>
      </c>
      <c r="E97" s="41"/>
      <c r="F97" s="219" t="s">
        <v>523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139</v>
      </c>
      <c r="AU97" s="18" t="s">
        <v>84</v>
      </c>
    </row>
    <row r="98" s="2" customFormat="1" ht="16.5" customHeight="1">
      <c r="A98" s="39"/>
      <c r="B98" s="40"/>
      <c r="C98" s="236" t="s">
        <v>166</v>
      </c>
      <c r="D98" s="236" t="s">
        <v>200</v>
      </c>
      <c r="E98" s="237" t="s">
        <v>524</v>
      </c>
      <c r="F98" s="238" t="s">
        <v>525</v>
      </c>
      <c r="G98" s="239" t="s">
        <v>193</v>
      </c>
      <c r="H98" s="240">
        <v>2.1859999999999999</v>
      </c>
      <c r="I98" s="241"/>
      <c r="J98" s="242">
        <f>ROUND(I98*H98,2)</f>
        <v>0</v>
      </c>
      <c r="K98" s="238" t="s">
        <v>136</v>
      </c>
      <c r="L98" s="243"/>
      <c r="M98" s="244" t="s">
        <v>19</v>
      </c>
      <c r="N98" s="245" t="s">
        <v>45</v>
      </c>
      <c r="O98" s="85"/>
      <c r="P98" s="214">
        <f>O98*H98</f>
        <v>0</v>
      </c>
      <c r="Q98" s="214">
        <v>0.22</v>
      </c>
      <c r="R98" s="214">
        <f>Q98*H98</f>
        <v>0.48092000000000001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178</v>
      </c>
      <c r="AT98" s="216" t="s">
        <v>200</v>
      </c>
      <c r="AU98" s="216" t="s">
        <v>84</v>
      </c>
      <c r="AY98" s="18" t="s">
        <v>130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82</v>
      </c>
      <c r="BK98" s="217">
        <f>ROUND(I98*H98,2)</f>
        <v>0</v>
      </c>
      <c r="BL98" s="18" t="s">
        <v>137</v>
      </c>
      <c r="BM98" s="216" t="s">
        <v>526</v>
      </c>
    </row>
    <row r="99" s="2" customFormat="1">
      <c r="A99" s="39"/>
      <c r="B99" s="40"/>
      <c r="C99" s="41"/>
      <c r="D99" s="218" t="s">
        <v>139</v>
      </c>
      <c r="E99" s="41"/>
      <c r="F99" s="219" t="s">
        <v>525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139</v>
      </c>
      <c r="AU99" s="18" t="s">
        <v>84</v>
      </c>
    </row>
    <row r="100" s="13" customFormat="1">
      <c r="A100" s="13"/>
      <c r="B100" s="225"/>
      <c r="C100" s="226"/>
      <c r="D100" s="218" t="s">
        <v>197</v>
      </c>
      <c r="E100" s="227" t="s">
        <v>19</v>
      </c>
      <c r="F100" s="228" t="s">
        <v>527</v>
      </c>
      <c r="G100" s="226"/>
      <c r="H100" s="229">
        <v>2.1859999999999999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197</v>
      </c>
      <c r="AU100" s="235" t="s">
        <v>84</v>
      </c>
      <c r="AV100" s="13" t="s">
        <v>84</v>
      </c>
      <c r="AW100" s="13" t="s">
        <v>36</v>
      </c>
      <c r="AX100" s="13" t="s">
        <v>82</v>
      </c>
      <c r="AY100" s="235" t="s">
        <v>130</v>
      </c>
    </row>
    <row r="101" s="2" customFormat="1" ht="21.75" customHeight="1">
      <c r="A101" s="39"/>
      <c r="B101" s="40"/>
      <c r="C101" s="205" t="s">
        <v>172</v>
      </c>
      <c r="D101" s="205" t="s">
        <v>132</v>
      </c>
      <c r="E101" s="206" t="s">
        <v>528</v>
      </c>
      <c r="F101" s="207" t="s">
        <v>529</v>
      </c>
      <c r="G101" s="208" t="s">
        <v>151</v>
      </c>
      <c r="H101" s="209">
        <v>29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45</v>
      </c>
      <c r="O101" s="85"/>
      <c r="P101" s="214">
        <f>O101*H101</f>
        <v>0</v>
      </c>
      <c r="Q101" s="214">
        <v>6.0000000000000002E-05</v>
      </c>
      <c r="R101" s="214">
        <f>Q101*H101</f>
        <v>0.00174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137</v>
      </c>
      <c r="AT101" s="216" t="s">
        <v>132</v>
      </c>
      <c r="AU101" s="216" t="s">
        <v>84</v>
      </c>
      <c r="AY101" s="18" t="s">
        <v>130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82</v>
      </c>
      <c r="BK101" s="217">
        <f>ROUND(I101*H101,2)</f>
        <v>0</v>
      </c>
      <c r="BL101" s="18" t="s">
        <v>137</v>
      </c>
      <c r="BM101" s="216" t="s">
        <v>530</v>
      </c>
    </row>
    <row r="102" s="2" customFormat="1">
      <c r="A102" s="39"/>
      <c r="B102" s="40"/>
      <c r="C102" s="41"/>
      <c r="D102" s="218" t="s">
        <v>139</v>
      </c>
      <c r="E102" s="41"/>
      <c r="F102" s="219" t="s">
        <v>531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139</v>
      </c>
      <c r="AU102" s="18" t="s">
        <v>84</v>
      </c>
    </row>
    <row r="103" s="2" customFormat="1" ht="16.5" customHeight="1">
      <c r="A103" s="39"/>
      <c r="B103" s="40"/>
      <c r="C103" s="236" t="s">
        <v>178</v>
      </c>
      <c r="D103" s="236" t="s">
        <v>200</v>
      </c>
      <c r="E103" s="237" t="s">
        <v>532</v>
      </c>
      <c r="F103" s="238" t="s">
        <v>533</v>
      </c>
      <c r="G103" s="239" t="s">
        <v>326</v>
      </c>
      <c r="H103" s="240">
        <v>26.100000000000001</v>
      </c>
      <c r="I103" s="241"/>
      <c r="J103" s="242">
        <f>ROUND(I103*H103,2)</f>
        <v>0</v>
      </c>
      <c r="K103" s="238" t="s">
        <v>19</v>
      </c>
      <c r="L103" s="243"/>
      <c r="M103" s="244" t="s">
        <v>19</v>
      </c>
      <c r="N103" s="245" t="s">
        <v>45</v>
      </c>
      <c r="O103" s="85"/>
      <c r="P103" s="214">
        <f>O103*H103</f>
        <v>0</v>
      </c>
      <c r="Q103" s="214">
        <v>0.0038</v>
      </c>
      <c r="R103" s="214">
        <f>Q103*H103</f>
        <v>0.099180000000000004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178</v>
      </c>
      <c r="AT103" s="216" t="s">
        <v>200</v>
      </c>
      <c r="AU103" s="216" t="s">
        <v>84</v>
      </c>
      <c r="AY103" s="18" t="s">
        <v>130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82</v>
      </c>
      <c r="BK103" s="217">
        <f>ROUND(I103*H103,2)</f>
        <v>0</v>
      </c>
      <c r="BL103" s="18" t="s">
        <v>137</v>
      </c>
      <c r="BM103" s="216" t="s">
        <v>534</v>
      </c>
    </row>
    <row r="104" s="2" customFormat="1">
      <c r="A104" s="39"/>
      <c r="B104" s="40"/>
      <c r="C104" s="41"/>
      <c r="D104" s="218" t="s">
        <v>139</v>
      </c>
      <c r="E104" s="41"/>
      <c r="F104" s="219" t="s">
        <v>535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139</v>
      </c>
      <c r="AU104" s="18" t="s">
        <v>84</v>
      </c>
    </row>
    <row r="105" s="13" customFormat="1">
      <c r="A105" s="13"/>
      <c r="B105" s="225"/>
      <c r="C105" s="226"/>
      <c r="D105" s="218" t="s">
        <v>197</v>
      </c>
      <c r="E105" s="227" t="s">
        <v>19</v>
      </c>
      <c r="F105" s="228" t="s">
        <v>536</v>
      </c>
      <c r="G105" s="226"/>
      <c r="H105" s="229">
        <v>26.100000000000001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197</v>
      </c>
      <c r="AU105" s="235" t="s">
        <v>84</v>
      </c>
      <c r="AV105" s="13" t="s">
        <v>84</v>
      </c>
      <c r="AW105" s="13" t="s">
        <v>36</v>
      </c>
      <c r="AX105" s="13" t="s">
        <v>82</v>
      </c>
      <c r="AY105" s="235" t="s">
        <v>130</v>
      </c>
    </row>
    <row r="106" s="2" customFormat="1" ht="16.5" customHeight="1">
      <c r="A106" s="39"/>
      <c r="B106" s="40"/>
      <c r="C106" s="236" t="s">
        <v>184</v>
      </c>
      <c r="D106" s="236" t="s">
        <v>200</v>
      </c>
      <c r="E106" s="237" t="s">
        <v>338</v>
      </c>
      <c r="F106" s="238" t="s">
        <v>339</v>
      </c>
      <c r="G106" s="239" t="s">
        <v>151</v>
      </c>
      <c r="H106" s="240">
        <v>87</v>
      </c>
      <c r="I106" s="241"/>
      <c r="J106" s="242">
        <f>ROUND(I106*H106,2)</f>
        <v>0</v>
      </c>
      <c r="K106" s="238" t="s">
        <v>136</v>
      </c>
      <c r="L106" s="243"/>
      <c r="M106" s="244" t="s">
        <v>19</v>
      </c>
      <c r="N106" s="245" t="s">
        <v>45</v>
      </c>
      <c r="O106" s="85"/>
      <c r="P106" s="214">
        <f>O106*H106</f>
        <v>0</v>
      </c>
      <c r="Q106" s="214">
        <v>0.0070899999999999999</v>
      </c>
      <c r="R106" s="214">
        <f>Q106*H106</f>
        <v>0.61682999999999999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178</v>
      </c>
      <c r="AT106" s="216" t="s">
        <v>200</v>
      </c>
      <c r="AU106" s="216" t="s">
        <v>84</v>
      </c>
      <c r="AY106" s="18" t="s">
        <v>130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82</v>
      </c>
      <c r="BK106" s="217">
        <f>ROUND(I106*H106,2)</f>
        <v>0</v>
      </c>
      <c r="BL106" s="18" t="s">
        <v>137</v>
      </c>
      <c r="BM106" s="216" t="s">
        <v>537</v>
      </c>
    </row>
    <row r="107" s="2" customFormat="1">
      <c r="A107" s="39"/>
      <c r="B107" s="40"/>
      <c r="C107" s="41"/>
      <c r="D107" s="218" t="s">
        <v>139</v>
      </c>
      <c r="E107" s="41"/>
      <c r="F107" s="219" t="s">
        <v>339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139</v>
      </c>
      <c r="AU107" s="18" t="s">
        <v>84</v>
      </c>
    </row>
    <row r="108" s="13" customFormat="1">
      <c r="A108" s="13"/>
      <c r="B108" s="225"/>
      <c r="C108" s="226"/>
      <c r="D108" s="218" t="s">
        <v>197</v>
      </c>
      <c r="E108" s="227" t="s">
        <v>19</v>
      </c>
      <c r="F108" s="228" t="s">
        <v>538</v>
      </c>
      <c r="G108" s="226"/>
      <c r="H108" s="229">
        <v>87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197</v>
      </c>
      <c r="AU108" s="235" t="s">
        <v>84</v>
      </c>
      <c r="AV108" s="13" t="s">
        <v>84</v>
      </c>
      <c r="AW108" s="13" t="s">
        <v>36</v>
      </c>
      <c r="AX108" s="13" t="s">
        <v>82</v>
      </c>
      <c r="AY108" s="235" t="s">
        <v>130</v>
      </c>
    </row>
    <row r="109" s="2" customFormat="1" ht="16.5" customHeight="1">
      <c r="A109" s="39"/>
      <c r="B109" s="40"/>
      <c r="C109" s="205" t="s">
        <v>190</v>
      </c>
      <c r="D109" s="205" t="s">
        <v>132</v>
      </c>
      <c r="E109" s="206" t="s">
        <v>539</v>
      </c>
      <c r="F109" s="207" t="s">
        <v>540</v>
      </c>
      <c r="G109" s="208" t="s">
        <v>151</v>
      </c>
      <c r="H109" s="209">
        <v>29</v>
      </c>
      <c r="I109" s="210"/>
      <c r="J109" s="211">
        <f>ROUND(I109*H109,2)</f>
        <v>0</v>
      </c>
      <c r="K109" s="207" t="s">
        <v>136</v>
      </c>
      <c r="L109" s="45"/>
      <c r="M109" s="212" t="s">
        <v>19</v>
      </c>
      <c r="N109" s="213" t="s">
        <v>45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137</v>
      </c>
      <c r="AT109" s="216" t="s">
        <v>132</v>
      </c>
      <c r="AU109" s="216" t="s">
        <v>84</v>
      </c>
      <c r="AY109" s="18" t="s">
        <v>130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82</v>
      </c>
      <c r="BK109" s="217">
        <f>ROUND(I109*H109,2)</f>
        <v>0</v>
      </c>
      <c r="BL109" s="18" t="s">
        <v>137</v>
      </c>
      <c r="BM109" s="216" t="s">
        <v>541</v>
      </c>
    </row>
    <row r="110" s="2" customFormat="1">
      <c r="A110" s="39"/>
      <c r="B110" s="40"/>
      <c r="C110" s="41"/>
      <c r="D110" s="218" t="s">
        <v>139</v>
      </c>
      <c r="E110" s="41"/>
      <c r="F110" s="219" t="s">
        <v>542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139</v>
      </c>
      <c r="AU110" s="18" t="s">
        <v>84</v>
      </c>
    </row>
    <row r="111" s="2" customFormat="1">
      <c r="A111" s="39"/>
      <c r="B111" s="40"/>
      <c r="C111" s="41"/>
      <c r="D111" s="223" t="s">
        <v>141</v>
      </c>
      <c r="E111" s="41"/>
      <c r="F111" s="224" t="s">
        <v>543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141</v>
      </c>
      <c r="AU111" s="18" t="s">
        <v>84</v>
      </c>
    </row>
    <row r="112" s="2" customFormat="1" ht="16.5" customHeight="1">
      <c r="A112" s="39"/>
      <c r="B112" s="40"/>
      <c r="C112" s="205" t="s">
        <v>199</v>
      </c>
      <c r="D112" s="205" t="s">
        <v>132</v>
      </c>
      <c r="E112" s="206" t="s">
        <v>544</v>
      </c>
      <c r="F112" s="207" t="s">
        <v>545</v>
      </c>
      <c r="G112" s="208" t="s">
        <v>151</v>
      </c>
      <c r="H112" s="209">
        <v>29</v>
      </c>
      <c r="I112" s="210"/>
      <c r="J112" s="211">
        <f>ROUND(I112*H112,2)</f>
        <v>0</v>
      </c>
      <c r="K112" s="207" t="s">
        <v>136</v>
      </c>
      <c r="L112" s="45"/>
      <c r="M112" s="212" t="s">
        <v>19</v>
      </c>
      <c r="N112" s="213" t="s">
        <v>45</v>
      </c>
      <c r="O112" s="85"/>
      <c r="P112" s="214">
        <f>O112*H112</f>
        <v>0</v>
      </c>
      <c r="Q112" s="214">
        <v>0.0020799999999999998</v>
      </c>
      <c r="R112" s="214">
        <f>Q112*H112</f>
        <v>0.060319999999999992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137</v>
      </c>
      <c r="AT112" s="216" t="s">
        <v>132</v>
      </c>
      <c r="AU112" s="216" t="s">
        <v>84</v>
      </c>
      <c r="AY112" s="18" t="s">
        <v>130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82</v>
      </c>
      <c r="BK112" s="217">
        <f>ROUND(I112*H112,2)</f>
        <v>0</v>
      </c>
      <c r="BL112" s="18" t="s">
        <v>137</v>
      </c>
      <c r="BM112" s="216" t="s">
        <v>546</v>
      </c>
    </row>
    <row r="113" s="2" customFormat="1">
      <c r="A113" s="39"/>
      <c r="B113" s="40"/>
      <c r="C113" s="41"/>
      <c r="D113" s="218" t="s">
        <v>139</v>
      </c>
      <c r="E113" s="41"/>
      <c r="F113" s="219" t="s">
        <v>547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139</v>
      </c>
      <c r="AU113" s="18" t="s">
        <v>84</v>
      </c>
    </row>
    <row r="114" s="2" customFormat="1">
      <c r="A114" s="39"/>
      <c r="B114" s="40"/>
      <c r="C114" s="41"/>
      <c r="D114" s="223" t="s">
        <v>141</v>
      </c>
      <c r="E114" s="41"/>
      <c r="F114" s="224" t="s">
        <v>548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141</v>
      </c>
      <c r="AU114" s="18" t="s">
        <v>84</v>
      </c>
    </row>
    <row r="115" s="2" customFormat="1" ht="16.5" customHeight="1">
      <c r="A115" s="39"/>
      <c r="B115" s="40"/>
      <c r="C115" s="205" t="s">
        <v>209</v>
      </c>
      <c r="D115" s="205" t="s">
        <v>132</v>
      </c>
      <c r="E115" s="206" t="s">
        <v>549</v>
      </c>
      <c r="F115" s="207" t="s">
        <v>550</v>
      </c>
      <c r="G115" s="208" t="s">
        <v>151</v>
      </c>
      <c r="H115" s="209">
        <v>29</v>
      </c>
      <c r="I115" s="210"/>
      <c r="J115" s="211">
        <f>ROUND(I115*H115,2)</f>
        <v>0</v>
      </c>
      <c r="K115" s="207" t="s">
        <v>136</v>
      </c>
      <c r="L115" s="45"/>
      <c r="M115" s="212" t="s">
        <v>19</v>
      </c>
      <c r="N115" s="213" t="s">
        <v>45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137</v>
      </c>
      <c r="AT115" s="216" t="s">
        <v>132</v>
      </c>
      <c r="AU115" s="216" t="s">
        <v>84</v>
      </c>
      <c r="AY115" s="18" t="s">
        <v>130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82</v>
      </c>
      <c r="BK115" s="217">
        <f>ROUND(I115*H115,2)</f>
        <v>0</v>
      </c>
      <c r="BL115" s="18" t="s">
        <v>137</v>
      </c>
      <c r="BM115" s="216" t="s">
        <v>551</v>
      </c>
    </row>
    <row r="116" s="2" customFormat="1">
      <c r="A116" s="39"/>
      <c r="B116" s="40"/>
      <c r="C116" s="41"/>
      <c r="D116" s="218" t="s">
        <v>139</v>
      </c>
      <c r="E116" s="41"/>
      <c r="F116" s="219" t="s">
        <v>552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139</v>
      </c>
      <c r="AU116" s="18" t="s">
        <v>84</v>
      </c>
    </row>
    <row r="117" s="2" customFormat="1">
      <c r="A117" s="39"/>
      <c r="B117" s="40"/>
      <c r="C117" s="41"/>
      <c r="D117" s="223" t="s">
        <v>141</v>
      </c>
      <c r="E117" s="41"/>
      <c r="F117" s="224" t="s">
        <v>553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141</v>
      </c>
      <c r="AU117" s="18" t="s">
        <v>84</v>
      </c>
    </row>
    <row r="118" s="2" customFormat="1" ht="16.5" customHeight="1">
      <c r="A118" s="39"/>
      <c r="B118" s="40"/>
      <c r="C118" s="236" t="s">
        <v>219</v>
      </c>
      <c r="D118" s="236" t="s">
        <v>200</v>
      </c>
      <c r="E118" s="237" t="s">
        <v>554</v>
      </c>
      <c r="F118" s="238" t="s">
        <v>555</v>
      </c>
      <c r="G118" s="239" t="s">
        <v>278</v>
      </c>
      <c r="H118" s="240">
        <v>2.8999999999999999</v>
      </c>
      <c r="I118" s="241"/>
      <c r="J118" s="242">
        <f>ROUND(I118*H118,2)</f>
        <v>0</v>
      </c>
      <c r="K118" s="238" t="s">
        <v>136</v>
      </c>
      <c r="L118" s="243"/>
      <c r="M118" s="244" t="s">
        <v>19</v>
      </c>
      <c r="N118" s="245" t="s">
        <v>45</v>
      </c>
      <c r="O118" s="85"/>
      <c r="P118" s="214">
        <f>O118*H118</f>
        <v>0</v>
      </c>
      <c r="Q118" s="214">
        <v>0.001</v>
      </c>
      <c r="R118" s="214">
        <f>Q118*H118</f>
        <v>0.0028999999999999998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178</v>
      </c>
      <c r="AT118" s="216" t="s">
        <v>200</v>
      </c>
      <c r="AU118" s="216" t="s">
        <v>84</v>
      </c>
      <c r="AY118" s="18" t="s">
        <v>130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82</v>
      </c>
      <c r="BK118" s="217">
        <f>ROUND(I118*H118,2)</f>
        <v>0</v>
      </c>
      <c r="BL118" s="18" t="s">
        <v>137</v>
      </c>
      <c r="BM118" s="216" t="s">
        <v>556</v>
      </c>
    </row>
    <row r="119" s="2" customFormat="1">
      <c r="A119" s="39"/>
      <c r="B119" s="40"/>
      <c r="C119" s="41"/>
      <c r="D119" s="218" t="s">
        <v>139</v>
      </c>
      <c r="E119" s="41"/>
      <c r="F119" s="219" t="s">
        <v>555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139</v>
      </c>
      <c r="AU119" s="18" t="s">
        <v>84</v>
      </c>
    </row>
    <row r="120" s="2" customFormat="1">
      <c r="A120" s="39"/>
      <c r="B120" s="40"/>
      <c r="C120" s="41"/>
      <c r="D120" s="218" t="s">
        <v>280</v>
      </c>
      <c r="E120" s="41"/>
      <c r="F120" s="267" t="s">
        <v>557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280</v>
      </c>
      <c r="AU120" s="18" t="s">
        <v>84</v>
      </c>
    </row>
    <row r="121" s="13" customFormat="1">
      <c r="A121" s="13"/>
      <c r="B121" s="225"/>
      <c r="C121" s="226"/>
      <c r="D121" s="218" t="s">
        <v>197</v>
      </c>
      <c r="E121" s="227" t="s">
        <v>19</v>
      </c>
      <c r="F121" s="228" t="s">
        <v>558</v>
      </c>
      <c r="G121" s="226"/>
      <c r="H121" s="229">
        <v>2.8999999999999999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197</v>
      </c>
      <c r="AU121" s="235" t="s">
        <v>84</v>
      </c>
      <c r="AV121" s="13" t="s">
        <v>84</v>
      </c>
      <c r="AW121" s="13" t="s">
        <v>36</v>
      </c>
      <c r="AX121" s="13" t="s">
        <v>82</v>
      </c>
      <c r="AY121" s="235" t="s">
        <v>130</v>
      </c>
    </row>
    <row r="122" s="2" customFormat="1" ht="16.5" customHeight="1">
      <c r="A122" s="39"/>
      <c r="B122" s="40"/>
      <c r="C122" s="205" t="s">
        <v>226</v>
      </c>
      <c r="D122" s="205" t="s">
        <v>132</v>
      </c>
      <c r="E122" s="206" t="s">
        <v>559</v>
      </c>
      <c r="F122" s="207" t="s">
        <v>560</v>
      </c>
      <c r="G122" s="208" t="s">
        <v>135</v>
      </c>
      <c r="H122" s="209">
        <v>29</v>
      </c>
      <c r="I122" s="210"/>
      <c r="J122" s="211">
        <f>ROUND(I122*H122,2)</f>
        <v>0</v>
      </c>
      <c r="K122" s="207" t="s">
        <v>136</v>
      </c>
      <c r="L122" s="45"/>
      <c r="M122" s="212" t="s">
        <v>19</v>
      </c>
      <c r="N122" s="213" t="s">
        <v>45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137</v>
      </c>
      <c r="AT122" s="216" t="s">
        <v>132</v>
      </c>
      <c r="AU122" s="216" t="s">
        <v>84</v>
      </c>
      <c r="AY122" s="18" t="s">
        <v>130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82</v>
      </c>
      <c r="BK122" s="217">
        <f>ROUND(I122*H122,2)</f>
        <v>0</v>
      </c>
      <c r="BL122" s="18" t="s">
        <v>137</v>
      </c>
      <c r="BM122" s="216" t="s">
        <v>561</v>
      </c>
    </row>
    <row r="123" s="2" customFormat="1">
      <c r="A123" s="39"/>
      <c r="B123" s="40"/>
      <c r="C123" s="41"/>
      <c r="D123" s="218" t="s">
        <v>139</v>
      </c>
      <c r="E123" s="41"/>
      <c r="F123" s="219" t="s">
        <v>562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139</v>
      </c>
      <c r="AU123" s="18" t="s">
        <v>84</v>
      </c>
    </row>
    <row r="124" s="2" customFormat="1">
      <c r="A124" s="39"/>
      <c r="B124" s="40"/>
      <c r="C124" s="41"/>
      <c r="D124" s="223" t="s">
        <v>141</v>
      </c>
      <c r="E124" s="41"/>
      <c r="F124" s="224" t="s">
        <v>563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141</v>
      </c>
      <c r="AU124" s="18" t="s">
        <v>84</v>
      </c>
    </row>
    <row r="125" s="2" customFormat="1" ht="16.5" customHeight="1">
      <c r="A125" s="39"/>
      <c r="B125" s="40"/>
      <c r="C125" s="236" t="s">
        <v>8</v>
      </c>
      <c r="D125" s="236" t="s">
        <v>200</v>
      </c>
      <c r="E125" s="237" t="s">
        <v>564</v>
      </c>
      <c r="F125" s="238" t="s">
        <v>565</v>
      </c>
      <c r="G125" s="239" t="s">
        <v>193</v>
      </c>
      <c r="H125" s="240">
        <v>2.8999999999999999</v>
      </c>
      <c r="I125" s="241"/>
      <c r="J125" s="242">
        <f>ROUND(I125*H125,2)</f>
        <v>0</v>
      </c>
      <c r="K125" s="238" t="s">
        <v>136</v>
      </c>
      <c r="L125" s="243"/>
      <c r="M125" s="244" t="s">
        <v>19</v>
      </c>
      <c r="N125" s="245" t="s">
        <v>45</v>
      </c>
      <c r="O125" s="85"/>
      <c r="P125" s="214">
        <f>O125*H125</f>
        <v>0</v>
      </c>
      <c r="Q125" s="214">
        <v>0.20000000000000001</v>
      </c>
      <c r="R125" s="214">
        <f>Q125*H125</f>
        <v>0.57999999999999996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178</v>
      </c>
      <c r="AT125" s="216" t="s">
        <v>200</v>
      </c>
      <c r="AU125" s="216" t="s">
        <v>84</v>
      </c>
      <c r="AY125" s="18" t="s">
        <v>130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82</v>
      </c>
      <c r="BK125" s="217">
        <f>ROUND(I125*H125,2)</f>
        <v>0</v>
      </c>
      <c r="BL125" s="18" t="s">
        <v>137</v>
      </c>
      <c r="BM125" s="216" t="s">
        <v>566</v>
      </c>
    </row>
    <row r="126" s="2" customFormat="1">
      <c r="A126" s="39"/>
      <c r="B126" s="40"/>
      <c r="C126" s="41"/>
      <c r="D126" s="218" t="s">
        <v>139</v>
      </c>
      <c r="E126" s="41"/>
      <c r="F126" s="219" t="s">
        <v>565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139</v>
      </c>
      <c r="AU126" s="18" t="s">
        <v>84</v>
      </c>
    </row>
    <row r="127" s="13" customFormat="1">
      <c r="A127" s="13"/>
      <c r="B127" s="225"/>
      <c r="C127" s="226"/>
      <c r="D127" s="218" t="s">
        <v>197</v>
      </c>
      <c r="E127" s="227" t="s">
        <v>19</v>
      </c>
      <c r="F127" s="228" t="s">
        <v>567</v>
      </c>
      <c r="G127" s="226"/>
      <c r="H127" s="229">
        <v>2.8999999999999999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197</v>
      </c>
      <c r="AU127" s="235" t="s">
        <v>84</v>
      </c>
      <c r="AV127" s="13" t="s">
        <v>84</v>
      </c>
      <c r="AW127" s="13" t="s">
        <v>36</v>
      </c>
      <c r="AX127" s="13" t="s">
        <v>82</v>
      </c>
      <c r="AY127" s="235" t="s">
        <v>130</v>
      </c>
    </row>
    <row r="128" s="2" customFormat="1" ht="16.5" customHeight="1">
      <c r="A128" s="39"/>
      <c r="B128" s="40"/>
      <c r="C128" s="205" t="s">
        <v>238</v>
      </c>
      <c r="D128" s="205" t="s">
        <v>132</v>
      </c>
      <c r="E128" s="206" t="s">
        <v>568</v>
      </c>
      <c r="F128" s="207" t="s">
        <v>569</v>
      </c>
      <c r="G128" s="208" t="s">
        <v>193</v>
      </c>
      <c r="H128" s="209">
        <v>2.8999999999999999</v>
      </c>
      <c r="I128" s="210"/>
      <c r="J128" s="211">
        <f>ROUND(I128*H128,2)</f>
        <v>0</v>
      </c>
      <c r="K128" s="207" t="s">
        <v>136</v>
      </c>
      <c r="L128" s="45"/>
      <c r="M128" s="212" t="s">
        <v>19</v>
      </c>
      <c r="N128" s="213" t="s">
        <v>45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137</v>
      </c>
      <c r="AT128" s="216" t="s">
        <v>132</v>
      </c>
      <c r="AU128" s="216" t="s">
        <v>84</v>
      </c>
      <c r="AY128" s="18" t="s">
        <v>130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82</v>
      </c>
      <c r="BK128" s="217">
        <f>ROUND(I128*H128,2)</f>
        <v>0</v>
      </c>
      <c r="BL128" s="18" t="s">
        <v>137</v>
      </c>
      <c r="BM128" s="216" t="s">
        <v>570</v>
      </c>
    </row>
    <row r="129" s="2" customFormat="1">
      <c r="A129" s="39"/>
      <c r="B129" s="40"/>
      <c r="C129" s="41"/>
      <c r="D129" s="218" t="s">
        <v>139</v>
      </c>
      <c r="E129" s="41"/>
      <c r="F129" s="219" t="s">
        <v>571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139</v>
      </c>
      <c r="AU129" s="18" t="s">
        <v>84</v>
      </c>
    </row>
    <row r="130" s="2" customFormat="1">
      <c r="A130" s="39"/>
      <c r="B130" s="40"/>
      <c r="C130" s="41"/>
      <c r="D130" s="223" t="s">
        <v>141</v>
      </c>
      <c r="E130" s="41"/>
      <c r="F130" s="224" t="s">
        <v>572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141</v>
      </c>
      <c r="AU130" s="18" t="s">
        <v>84</v>
      </c>
    </row>
    <row r="131" s="13" customFormat="1">
      <c r="A131" s="13"/>
      <c r="B131" s="225"/>
      <c r="C131" s="226"/>
      <c r="D131" s="218" t="s">
        <v>197</v>
      </c>
      <c r="E131" s="227" t="s">
        <v>19</v>
      </c>
      <c r="F131" s="228" t="s">
        <v>573</v>
      </c>
      <c r="G131" s="226"/>
      <c r="H131" s="229">
        <v>2.8999999999999999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197</v>
      </c>
      <c r="AU131" s="235" t="s">
        <v>84</v>
      </c>
      <c r="AV131" s="13" t="s">
        <v>84</v>
      </c>
      <c r="AW131" s="13" t="s">
        <v>36</v>
      </c>
      <c r="AX131" s="13" t="s">
        <v>82</v>
      </c>
      <c r="AY131" s="235" t="s">
        <v>130</v>
      </c>
    </row>
    <row r="132" s="2" customFormat="1" ht="16.5" customHeight="1">
      <c r="A132" s="39"/>
      <c r="B132" s="40"/>
      <c r="C132" s="205" t="s">
        <v>244</v>
      </c>
      <c r="D132" s="205" t="s">
        <v>132</v>
      </c>
      <c r="E132" s="206" t="s">
        <v>574</v>
      </c>
      <c r="F132" s="207" t="s">
        <v>575</v>
      </c>
      <c r="G132" s="208" t="s">
        <v>193</v>
      </c>
      <c r="H132" s="209">
        <v>2.8999999999999999</v>
      </c>
      <c r="I132" s="210"/>
      <c r="J132" s="211">
        <f>ROUND(I132*H132,2)</f>
        <v>0</v>
      </c>
      <c r="K132" s="207" t="s">
        <v>136</v>
      </c>
      <c r="L132" s="45"/>
      <c r="M132" s="212" t="s">
        <v>19</v>
      </c>
      <c r="N132" s="213" t="s">
        <v>45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137</v>
      </c>
      <c r="AT132" s="216" t="s">
        <v>132</v>
      </c>
      <c r="AU132" s="216" t="s">
        <v>84</v>
      </c>
      <c r="AY132" s="18" t="s">
        <v>130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82</v>
      </c>
      <c r="BK132" s="217">
        <f>ROUND(I132*H132,2)</f>
        <v>0</v>
      </c>
      <c r="BL132" s="18" t="s">
        <v>137</v>
      </c>
      <c r="BM132" s="216" t="s">
        <v>576</v>
      </c>
    </row>
    <row r="133" s="2" customFormat="1">
      <c r="A133" s="39"/>
      <c r="B133" s="40"/>
      <c r="C133" s="41"/>
      <c r="D133" s="218" t="s">
        <v>139</v>
      </c>
      <c r="E133" s="41"/>
      <c r="F133" s="219" t="s">
        <v>577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139</v>
      </c>
      <c r="AU133" s="18" t="s">
        <v>84</v>
      </c>
    </row>
    <row r="134" s="2" customFormat="1">
      <c r="A134" s="39"/>
      <c r="B134" s="40"/>
      <c r="C134" s="41"/>
      <c r="D134" s="223" t="s">
        <v>141</v>
      </c>
      <c r="E134" s="41"/>
      <c r="F134" s="224" t="s">
        <v>578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141</v>
      </c>
      <c r="AU134" s="18" t="s">
        <v>84</v>
      </c>
    </row>
    <row r="135" s="13" customFormat="1">
      <c r="A135" s="13"/>
      <c r="B135" s="225"/>
      <c r="C135" s="226"/>
      <c r="D135" s="218" t="s">
        <v>197</v>
      </c>
      <c r="E135" s="227" t="s">
        <v>19</v>
      </c>
      <c r="F135" s="228" t="s">
        <v>573</v>
      </c>
      <c r="G135" s="226"/>
      <c r="H135" s="229">
        <v>2.8999999999999999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197</v>
      </c>
      <c r="AU135" s="235" t="s">
        <v>84</v>
      </c>
      <c r="AV135" s="13" t="s">
        <v>84</v>
      </c>
      <c r="AW135" s="13" t="s">
        <v>36</v>
      </c>
      <c r="AX135" s="13" t="s">
        <v>82</v>
      </c>
      <c r="AY135" s="235" t="s">
        <v>130</v>
      </c>
    </row>
    <row r="136" s="2" customFormat="1" ht="16.5" customHeight="1">
      <c r="A136" s="39"/>
      <c r="B136" s="40"/>
      <c r="C136" s="205" t="s">
        <v>250</v>
      </c>
      <c r="D136" s="205" t="s">
        <v>132</v>
      </c>
      <c r="E136" s="206" t="s">
        <v>579</v>
      </c>
      <c r="F136" s="207" t="s">
        <v>550</v>
      </c>
      <c r="G136" s="208" t="s">
        <v>278</v>
      </c>
      <c r="H136" s="209">
        <v>3.48</v>
      </c>
      <c r="I136" s="210"/>
      <c r="J136" s="211">
        <f>ROUND(I136*H136,2)</f>
        <v>0</v>
      </c>
      <c r="K136" s="207" t="s">
        <v>19</v>
      </c>
      <c r="L136" s="45"/>
      <c r="M136" s="212" t="s">
        <v>19</v>
      </c>
      <c r="N136" s="213" t="s">
        <v>45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137</v>
      </c>
      <c r="AT136" s="216" t="s">
        <v>132</v>
      </c>
      <c r="AU136" s="216" t="s">
        <v>84</v>
      </c>
      <c r="AY136" s="18" t="s">
        <v>130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82</v>
      </c>
      <c r="BK136" s="217">
        <f>ROUND(I136*H136,2)</f>
        <v>0</v>
      </c>
      <c r="BL136" s="18" t="s">
        <v>137</v>
      </c>
      <c r="BM136" s="216" t="s">
        <v>580</v>
      </c>
    </row>
    <row r="137" s="2" customFormat="1">
      <c r="A137" s="39"/>
      <c r="B137" s="40"/>
      <c r="C137" s="41"/>
      <c r="D137" s="218" t="s">
        <v>139</v>
      </c>
      <c r="E137" s="41"/>
      <c r="F137" s="219" t="s">
        <v>581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139</v>
      </c>
      <c r="AU137" s="18" t="s">
        <v>84</v>
      </c>
    </row>
    <row r="138" s="13" customFormat="1">
      <c r="A138" s="13"/>
      <c r="B138" s="225"/>
      <c r="C138" s="226"/>
      <c r="D138" s="218" t="s">
        <v>197</v>
      </c>
      <c r="E138" s="227" t="s">
        <v>19</v>
      </c>
      <c r="F138" s="228" t="s">
        <v>582</v>
      </c>
      <c r="G138" s="226"/>
      <c r="H138" s="229">
        <v>3.48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197</v>
      </c>
      <c r="AU138" s="235" t="s">
        <v>84</v>
      </c>
      <c r="AV138" s="13" t="s">
        <v>84</v>
      </c>
      <c r="AW138" s="13" t="s">
        <v>36</v>
      </c>
      <c r="AX138" s="13" t="s">
        <v>82</v>
      </c>
      <c r="AY138" s="235" t="s">
        <v>130</v>
      </c>
    </row>
    <row r="139" s="12" customFormat="1" ht="22.8" customHeight="1">
      <c r="A139" s="12"/>
      <c r="B139" s="189"/>
      <c r="C139" s="190"/>
      <c r="D139" s="191" t="s">
        <v>73</v>
      </c>
      <c r="E139" s="203" t="s">
        <v>178</v>
      </c>
      <c r="F139" s="203" t="s">
        <v>583</v>
      </c>
      <c r="G139" s="190"/>
      <c r="H139" s="190"/>
      <c r="I139" s="193"/>
      <c r="J139" s="204">
        <f>BK139</f>
        <v>0</v>
      </c>
      <c r="K139" s="190"/>
      <c r="L139" s="195"/>
      <c r="M139" s="196"/>
      <c r="N139" s="197"/>
      <c r="O139" s="197"/>
      <c r="P139" s="198">
        <f>SUM(P140:P144)</f>
        <v>0</v>
      </c>
      <c r="Q139" s="197"/>
      <c r="R139" s="198">
        <f>SUM(R140:R144)</f>
        <v>0.020299999999999999</v>
      </c>
      <c r="S139" s="197"/>
      <c r="T139" s="199">
        <f>SUM(T140:T144)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0" t="s">
        <v>82</v>
      </c>
      <c r="AT139" s="201" t="s">
        <v>73</v>
      </c>
      <c r="AU139" s="201" t="s">
        <v>82</v>
      </c>
      <c r="AY139" s="200" t="s">
        <v>130</v>
      </c>
      <c r="BK139" s="202">
        <f>SUM(BK140:BK144)</f>
        <v>0</v>
      </c>
    </row>
    <row r="140" s="2" customFormat="1" ht="16.5" customHeight="1">
      <c r="A140" s="39"/>
      <c r="B140" s="40"/>
      <c r="C140" s="205" t="s">
        <v>258</v>
      </c>
      <c r="D140" s="205" t="s">
        <v>132</v>
      </c>
      <c r="E140" s="206" t="s">
        <v>584</v>
      </c>
      <c r="F140" s="207" t="s">
        <v>585</v>
      </c>
      <c r="G140" s="208" t="s">
        <v>151</v>
      </c>
      <c r="H140" s="209">
        <v>29</v>
      </c>
      <c r="I140" s="210"/>
      <c r="J140" s="211">
        <f>ROUND(I140*H140,2)</f>
        <v>0</v>
      </c>
      <c r="K140" s="207" t="s">
        <v>136</v>
      </c>
      <c r="L140" s="45"/>
      <c r="M140" s="212" t="s">
        <v>19</v>
      </c>
      <c r="N140" s="213" t="s">
        <v>45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137</v>
      </c>
      <c r="AT140" s="216" t="s">
        <v>132</v>
      </c>
      <c r="AU140" s="216" t="s">
        <v>84</v>
      </c>
      <c r="AY140" s="18" t="s">
        <v>130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82</v>
      </c>
      <c r="BK140" s="217">
        <f>ROUND(I140*H140,2)</f>
        <v>0</v>
      </c>
      <c r="BL140" s="18" t="s">
        <v>137</v>
      </c>
      <c r="BM140" s="216" t="s">
        <v>586</v>
      </c>
    </row>
    <row r="141" s="2" customFormat="1">
      <c r="A141" s="39"/>
      <c r="B141" s="40"/>
      <c r="C141" s="41"/>
      <c r="D141" s="218" t="s">
        <v>139</v>
      </c>
      <c r="E141" s="41"/>
      <c r="F141" s="219" t="s">
        <v>587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139</v>
      </c>
      <c r="AU141" s="18" t="s">
        <v>84</v>
      </c>
    </row>
    <row r="142" s="2" customFormat="1">
      <c r="A142" s="39"/>
      <c r="B142" s="40"/>
      <c r="C142" s="41"/>
      <c r="D142" s="223" t="s">
        <v>141</v>
      </c>
      <c r="E142" s="41"/>
      <c r="F142" s="224" t="s">
        <v>588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141</v>
      </c>
      <c r="AU142" s="18" t="s">
        <v>84</v>
      </c>
    </row>
    <row r="143" s="2" customFormat="1" ht="16.5" customHeight="1">
      <c r="A143" s="39"/>
      <c r="B143" s="40"/>
      <c r="C143" s="236" t="s">
        <v>263</v>
      </c>
      <c r="D143" s="236" t="s">
        <v>200</v>
      </c>
      <c r="E143" s="237" t="s">
        <v>589</v>
      </c>
      <c r="F143" s="238" t="s">
        <v>590</v>
      </c>
      <c r="G143" s="239" t="s">
        <v>151</v>
      </c>
      <c r="H143" s="240">
        <v>29</v>
      </c>
      <c r="I143" s="241"/>
      <c r="J143" s="242">
        <f>ROUND(I143*H143,2)</f>
        <v>0</v>
      </c>
      <c r="K143" s="238" t="s">
        <v>136</v>
      </c>
      <c r="L143" s="243"/>
      <c r="M143" s="244" t="s">
        <v>19</v>
      </c>
      <c r="N143" s="245" t="s">
        <v>45</v>
      </c>
      <c r="O143" s="85"/>
      <c r="P143" s="214">
        <f>O143*H143</f>
        <v>0</v>
      </c>
      <c r="Q143" s="214">
        <v>0.00069999999999999999</v>
      </c>
      <c r="R143" s="214">
        <f>Q143*H143</f>
        <v>0.020299999999999999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178</v>
      </c>
      <c r="AT143" s="216" t="s">
        <v>200</v>
      </c>
      <c r="AU143" s="216" t="s">
        <v>84</v>
      </c>
      <c r="AY143" s="18" t="s">
        <v>130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82</v>
      </c>
      <c r="BK143" s="217">
        <f>ROUND(I143*H143,2)</f>
        <v>0</v>
      </c>
      <c r="BL143" s="18" t="s">
        <v>137</v>
      </c>
      <c r="BM143" s="216" t="s">
        <v>591</v>
      </c>
    </row>
    <row r="144" s="2" customFormat="1">
      <c r="A144" s="39"/>
      <c r="B144" s="40"/>
      <c r="C144" s="41"/>
      <c r="D144" s="218" t="s">
        <v>139</v>
      </c>
      <c r="E144" s="41"/>
      <c r="F144" s="219" t="s">
        <v>590</v>
      </c>
      <c r="G144" s="41"/>
      <c r="H144" s="41"/>
      <c r="I144" s="220"/>
      <c r="J144" s="41"/>
      <c r="K144" s="41"/>
      <c r="L144" s="45"/>
      <c r="M144" s="268"/>
      <c r="N144" s="269"/>
      <c r="O144" s="270"/>
      <c r="P144" s="270"/>
      <c r="Q144" s="270"/>
      <c r="R144" s="270"/>
      <c r="S144" s="270"/>
      <c r="T144" s="271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139</v>
      </c>
      <c r="AU144" s="18" t="s">
        <v>84</v>
      </c>
    </row>
    <row r="145" s="2" customFormat="1" ht="6.96" customHeight="1">
      <c r="A145" s="39"/>
      <c r="B145" s="60"/>
      <c r="C145" s="61"/>
      <c r="D145" s="61"/>
      <c r="E145" s="61"/>
      <c r="F145" s="61"/>
      <c r="G145" s="61"/>
      <c r="H145" s="61"/>
      <c r="I145" s="61"/>
      <c r="J145" s="61"/>
      <c r="K145" s="61"/>
      <c r="L145" s="45"/>
      <c r="M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</sheetData>
  <sheetProtection sheet="1" autoFilter="0" formatColumns="0" formatRows="0" objects="1" scenarios="1" spinCount="100000" saltValue="upq1qIeNNn9f/PK796Jt8KExOD071NNYP08Df1FOsOwX0LjXaaqu697YWRD/5xMsmbpSqedxDtDJvs4OVxMWdw==" hashValue="1syLRnj517gVgwxzq+S7pUA4visF9pWJIAh7rCWUkR2ZOQ3GQGVbrabQQrLdA4m+H1G+w4gR4VbTU8LVrT+P0g==" algorithmName="SHA-512" password="CC35"/>
  <autoFilter ref="C81:K14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3_02/121151103"/>
    <hyperlink ref="F90" r:id="rId2" display="https://podminky.urs.cz/item/CS_URS_2023_02/183151111"/>
    <hyperlink ref="F93" r:id="rId3" display="https://podminky.urs.cz/item/CS_URS_2023_02/184102115"/>
    <hyperlink ref="F111" r:id="rId4" display="https://podminky.urs.cz/item/CS_URS_2023_02/184215412"/>
    <hyperlink ref="F114" r:id="rId5" display="https://podminky.urs.cz/item/CS_URS_2023_02/184813121"/>
    <hyperlink ref="F117" r:id="rId6" display="https://podminky.urs.cz/item/CS_URS_2023_02/184816111"/>
    <hyperlink ref="F124" r:id="rId7" display="https://podminky.urs.cz/item/CS_URS_2023_02/184911421"/>
    <hyperlink ref="F130" r:id="rId8" display="https://podminky.urs.cz/item/CS_URS_2023_02/185804311"/>
    <hyperlink ref="F134" r:id="rId9" display="https://podminky.urs.cz/item/CS_URS_2023_02/185851121"/>
    <hyperlink ref="F142" r:id="rId10" display="https://podminky.urs.cz/item/CS_URS_2023_02/8999228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100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Polní cesta HC15 k.ú. Strážnice u Mělníka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592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3.11.2023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35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37</v>
      </c>
      <c r="E23" s="39"/>
      <c r="F23" s="39"/>
      <c r="G23" s="39"/>
      <c r="H23" s="39"/>
      <c r="I23" s="133" t="s">
        <v>26</v>
      </c>
      <c r="J23" s="137" t="s">
        <v>33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29</v>
      </c>
      <c r="J24" s="137" t="s">
        <v>35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ROUND((SUM(BE81:BE102)),  2)</f>
        <v>0</v>
      </c>
      <c r="G33" s="39"/>
      <c r="H33" s="39"/>
      <c r="I33" s="149">
        <v>0.20999999999999999</v>
      </c>
      <c r="J33" s="148">
        <f>ROUND(((SUM(BE81:BE102))*I33),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ROUND((SUM(BF81:BF102)),  2)</f>
        <v>0</v>
      </c>
      <c r="G34" s="39"/>
      <c r="H34" s="39"/>
      <c r="I34" s="149">
        <v>0.14999999999999999</v>
      </c>
      <c r="J34" s="148">
        <f>ROUND(((SUM(BF81:BF102))*I34),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ROUND((SUM(BG81:BG102)),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ROUND((SUM(BH81:BH102)),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ROUND((SUM(BI81:BI102)),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Polní cesta HC15 k.ú. Strážnice u Mělníka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801.1 - Následná péče o doprovodnou zeleň - 1. 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k.ú. Strážnice u Mělníka</v>
      </c>
      <c r="G52" s="41"/>
      <c r="H52" s="41"/>
      <c r="I52" s="33" t="s">
        <v>23</v>
      </c>
      <c r="J52" s="73" t="str">
        <f>IF(J12="","",J12)</f>
        <v>3.11.2023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SPÚ-KPÚ pro Středočeský kraj, Pobočka Mělník</v>
      </c>
      <c r="G54" s="41"/>
      <c r="H54" s="41"/>
      <c r="I54" s="33" t="s">
        <v>32</v>
      </c>
      <c r="J54" s="37" t="str">
        <f>E21</f>
        <v>Georeal spol.s.r.o.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37</v>
      </c>
      <c r="J55" s="37" t="str">
        <f>E24</f>
        <v>Georeal spol.s.r.o.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104</v>
      </c>
      <c r="D57" s="163"/>
      <c r="E57" s="163"/>
      <c r="F57" s="163"/>
      <c r="G57" s="163"/>
      <c r="H57" s="163"/>
      <c r="I57" s="163"/>
      <c r="J57" s="164" t="s">
        <v>105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106</v>
      </c>
    </row>
    <row r="60" s="9" customFormat="1" ht="24.96" customHeight="1">
      <c r="A60" s="9"/>
      <c r="B60" s="166"/>
      <c r="C60" s="167"/>
      <c r="D60" s="168" t="s">
        <v>107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108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115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Polní cesta HC15 k.ú. Strážnice u Mělníka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101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801.1 - Následná péče o doprovodnou zeleň - 1. rok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k.ú. Strážnice u Mělníka</v>
      </c>
      <c r="G75" s="41"/>
      <c r="H75" s="41"/>
      <c r="I75" s="33" t="s">
        <v>23</v>
      </c>
      <c r="J75" s="73" t="str">
        <f>IF(J12="","",J12)</f>
        <v>3.11.2023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>SPÚ-KPÚ pro Středočeský kraj, Pobočka Mělník</v>
      </c>
      <c r="G77" s="41"/>
      <c r="H77" s="41"/>
      <c r="I77" s="33" t="s">
        <v>32</v>
      </c>
      <c r="J77" s="37" t="str">
        <f>E21</f>
        <v>Georeal spol.s.r.o.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30</v>
      </c>
      <c r="D78" s="41"/>
      <c r="E78" s="41"/>
      <c r="F78" s="28" t="str">
        <f>IF(E18="","",E18)</f>
        <v>Vyplň údaj</v>
      </c>
      <c r="G78" s="41"/>
      <c r="H78" s="41"/>
      <c r="I78" s="33" t="s">
        <v>37</v>
      </c>
      <c r="J78" s="37" t="str">
        <f>E24</f>
        <v>Georeal spol.s.r.o.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116</v>
      </c>
      <c r="D80" s="181" t="s">
        <v>59</v>
      </c>
      <c r="E80" s="181" t="s">
        <v>55</v>
      </c>
      <c r="F80" s="181" t="s">
        <v>56</v>
      </c>
      <c r="G80" s="181" t="s">
        <v>117</v>
      </c>
      <c r="H80" s="181" t="s">
        <v>118</v>
      </c>
      <c r="I80" s="181" t="s">
        <v>119</v>
      </c>
      <c r="J80" s="181" t="s">
        <v>105</v>
      </c>
      <c r="K80" s="182" t="s">
        <v>120</v>
      </c>
      <c r="L80" s="183"/>
      <c r="M80" s="93" t="s">
        <v>19</v>
      </c>
      <c r="N80" s="94" t="s">
        <v>44</v>
      </c>
      <c r="O80" s="94" t="s">
        <v>121</v>
      </c>
      <c r="P80" s="94" t="s">
        <v>122</v>
      </c>
      <c r="Q80" s="94" t="s">
        <v>123</v>
      </c>
      <c r="R80" s="94" t="s">
        <v>124</v>
      </c>
      <c r="S80" s="94" t="s">
        <v>125</v>
      </c>
      <c r="T80" s="95" t="s">
        <v>126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127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0.0028999999999999998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73</v>
      </c>
      <c r="AU81" s="18" t="s">
        <v>106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73</v>
      </c>
      <c r="E82" s="192" t="s">
        <v>128</v>
      </c>
      <c r="F82" s="192" t="s">
        <v>129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0.0028999999999999998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82</v>
      </c>
      <c r="AT82" s="201" t="s">
        <v>73</v>
      </c>
      <c r="AU82" s="201" t="s">
        <v>74</v>
      </c>
      <c r="AY82" s="200" t="s">
        <v>130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73</v>
      </c>
      <c r="E83" s="203" t="s">
        <v>82</v>
      </c>
      <c r="F83" s="203" t="s">
        <v>131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SUM(P84:P102)</f>
        <v>0</v>
      </c>
      <c r="Q83" s="197"/>
      <c r="R83" s="198">
        <f>SUM(R84:R102)</f>
        <v>0.0028999999999999998</v>
      </c>
      <c r="S83" s="197"/>
      <c r="T83" s="199">
        <f>SUM(T84:T102)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82</v>
      </c>
      <c r="AT83" s="201" t="s">
        <v>73</v>
      </c>
      <c r="AU83" s="201" t="s">
        <v>82</v>
      </c>
      <c r="AY83" s="200" t="s">
        <v>130</v>
      </c>
      <c r="BK83" s="202">
        <f>SUM(BK84:BK102)</f>
        <v>0</v>
      </c>
    </row>
    <row r="84" s="2" customFormat="1" ht="16.5" customHeight="1">
      <c r="A84" s="39"/>
      <c r="B84" s="40"/>
      <c r="C84" s="205" t="s">
        <v>82</v>
      </c>
      <c r="D84" s="205" t="s">
        <v>132</v>
      </c>
      <c r="E84" s="206" t="s">
        <v>593</v>
      </c>
      <c r="F84" s="207" t="s">
        <v>594</v>
      </c>
      <c r="G84" s="208" t="s">
        <v>595</v>
      </c>
      <c r="H84" s="209">
        <v>0.22800000000000001</v>
      </c>
      <c r="I84" s="210"/>
      <c r="J84" s="211">
        <f>ROUND(I84*H84,2)</f>
        <v>0</v>
      </c>
      <c r="K84" s="207" t="s">
        <v>136</v>
      </c>
      <c r="L84" s="45"/>
      <c r="M84" s="212" t="s">
        <v>19</v>
      </c>
      <c r="N84" s="213" t="s">
        <v>45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137</v>
      </c>
      <c r="AT84" s="216" t="s">
        <v>132</v>
      </c>
      <c r="AU84" s="216" t="s">
        <v>84</v>
      </c>
      <c r="AY84" s="18" t="s">
        <v>130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82</v>
      </c>
      <c r="BK84" s="217">
        <f>ROUND(I84*H84,2)</f>
        <v>0</v>
      </c>
      <c r="BL84" s="18" t="s">
        <v>137</v>
      </c>
      <c r="BM84" s="216" t="s">
        <v>596</v>
      </c>
    </row>
    <row r="85" s="2" customFormat="1">
      <c r="A85" s="39"/>
      <c r="B85" s="40"/>
      <c r="C85" s="41"/>
      <c r="D85" s="218" t="s">
        <v>139</v>
      </c>
      <c r="E85" s="41"/>
      <c r="F85" s="219" t="s">
        <v>597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139</v>
      </c>
      <c r="AU85" s="18" t="s">
        <v>84</v>
      </c>
    </row>
    <row r="86" s="2" customFormat="1">
      <c r="A86" s="39"/>
      <c r="B86" s="40"/>
      <c r="C86" s="41"/>
      <c r="D86" s="223" t="s">
        <v>141</v>
      </c>
      <c r="E86" s="41"/>
      <c r="F86" s="224" t="s">
        <v>598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141</v>
      </c>
      <c r="AU86" s="18" t="s">
        <v>84</v>
      </c>
    </row>
    <row r="87" s="13" customFormat="1">
      <c r="A87" s="13"/>
      <c r="B87" s="225"/>
      <c r="C87" s="226"/>
      <c r="D87" s="218" t="s">
        <v>197</v>
      </c>
      <c r="E87" s="227" t="s">
        <v>19</v>
      </c>
      <c r="F87" s="228" t="s">
        <v>599</v>
      </c>
      <c r="G87" s="226"/>
      <c r="H87" s="229">
        <v>0.22800000000000001</v>
      </c>
      <c r="I87" s="230"/>
      <c r="J87" s="226"/>
      <c r="K87" s="226"/>
      <c r="L87" s="231"/>
      <c r="M87" s="232"/>
      <c r="N87" s="233"/>
      <c r="O87" s="233"/>
      <c r="P87" s="233"/>
      <c r="Q87" s="233"/>
      <c r="R87" s="233"/>
      <c r="S87" s="233"/>
      <c r="T87" s="234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5" t="s">
        <v>197</v>
      </c>
      <c r="AU87" s="235" t="s">
        <v>84</v>
      </c>
      <c r="AV87" s="13" t="s">
        <v>84</v>
      </c>
      <c r="AW87" s="13" t="s">
        <v>36</v>
      </c>
      <c r="AX87" s="13" t="s">
        <v>82</v>
      </c>
      <c r="AY87" s="235" t="s">
        <v>130</v>
      </c>
    </row>
    <row r="88" s="2" customFormat="1" ht="16.5" customHeight="1">
      <c r="A88" s="39"/>
      <c r="B88" s="40"/>
      <c r="C88" s="205" t="s">
        <v>84</v>
      </c>
      <c r="D88" s="205" t="s">
        <v>132</v>
      </c>
      <c r="E88" s="206" t="s">
        <v>549</v>
      </c>
      <c r="F88" s="207" t="s">
        <v>550</v>
      </c>
      <c r="G88" s="208" t="s">
        <v>151</v>
      </c>
      <c r="H88" s="209">
        <v>29</v>
      </c>
      <c r="I88" s="210"/>
      <c r="J88" s="211">
        <f>ROUND(I88*H88,2)</f>
        <v>0</v>
      </c>
      <c r="K88" s="207" t="s">
        <v>600</v>
      </c>
      <c r="L88" s="45"/>
      <c r="M88" s="212" t="s">
        <v>19</v>
      </c>
      <c r="N88" s="213" t="s">
        <v>45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137</v>
      </c>
      <c r="AT88" s="216" t="s">
        <v>132</v>
      </c>
      <c r="AU88" s="216" t="s">
        <v>84</v>
      </c>
      <c r="AY88" s="18" t="s">
        <v>130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82</v>
      </c>
      <c r="BK88" s="217">
        <f>ROUND(I88*H88,2)</f>
        <v>0</v>
      </c>
      <c r="BL88" s="18" t="s">
        <v>137</v>
      </c>
      <c r="BM88" s="216" t="s">
        <v>601</v>
      </c>
    </row>
    <row r="89" s="2" customFormat="1">
      <c r="A89" s="39"/>
      <c r="B89" s="40"/>
      <c r="C89" s="41"/>
      <c r="D89" s="218" t="s">
        <v>139</v>
      </c>
      <c r="E89" s="41"/>
      <c r="F89" s="219" t="s">
        <v>552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139</v>
      </c>
      <c r="AU89" s="18" t="s">
        <v>84</v>
      </c>
    </row>
    <row r="90" s="2" customFormat="1">
      <c r="A90" s="39"/>
      <c r="B90" s="40"/>
      <c r="C90" s="41"/>
      <c r="D90" s="223" t="s">
        <v>141</v>
      </c>
      <c r="E90" s="41"/>
      <c r="F90" s="224" t="s">
        <v>602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141</v>
      </c>
      <c r="AU90" s="18" t="s">
        <v>84</v>
      </c>
    </row>
    <row r="91" s="2" customFormat="1" ht="16.5" customHeight="1">
      <c r="A91" s="39"/>
      <c r="B91" s="40"/>
      <c r="C91" s="236" t="s">
        <v>148</v>
      </c>
      <c r="D91" s="236" t="s">
        <v>200</v>
      </c>
      <c r="E91" s="237" t="s">
        <v>554</v>
      </c>
      <c r="F91" s="238" t="s">
        <v>555</v>
      </c>
      <c r="G91" s="239" t="s">
        <v>278</v>
      </c>
      <c r="H91" s="240">
        <v>2.8999999999999999</v>
      </c>
      <c r="I91" s="241"/>
      <c r="J91" s="242">
        <f>ROUND(I91*H91,2)</f>
        <v>0</v>
      </c>
      <c r="K91" s="238" t="s">
        <v>136</v>
      </c>
      <c r="L91" s="243"/>
      <c r="M91" s="244" t="s">
        <v>19</v>
      </c>
      <c r="N91" s="245" t="s">
        <v>45</v>
      </c>
      <c r="O91" s="85"/>
      <c r="P91" s="214">
        <f>O91*H91</f>
        <v>0</v>
      </c>
      <c r="Q91" s="214">
        <v>0.001</v>
      </c>
      <c r="R91" s="214">
        <f>Q91*H91</f>
        <v>0.0028999999999999998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178</v>
      </c>
      <c r="AT91" s="216" t="s">
        <v>200</v>
      </c>
      <c r="AU91" s="216" t="s">
        <v>84</v>
      </c>
      <c r="AY91" s="18" t="s">
        <v>130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82</v>
      </c>
      <c r="BK91" s="217">
        <f>ROUND(I91*H91,2)</f>
        <v>0</v>
      </c>
      <c r="BL91" s="18" t="s">
        <v>137</v>
      </c>
      <c r="BM91" s="216" t="s">
        <v>603</v>
      </c>
    </row>
    <row r="92" s="2" customFormat="1">
      <c r="A92" s="39"/>
      <c r="B92" s="40"/>
      <c r="C92" s="41"/>
      <c r="D92" s="218" t="s">
        <v>139</v>
      </c>
      <c r="E92" s="41"/>
      <c r="F92" s="219" t="s">
        <v>555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139</v>
      </c>
      <c r="AU92" s="18" t="s">
        <v>84</v>
      </c>
    </row>
    <row r="93" s="2" customFormat="1">
      <c r="A93" s="39"/>
      <c r="B93" s="40"/>
      <c r="C93" s="41"/>
      <c r="D93" s="218" t="s">
        <v>280</v>
      </c>
      <c r="E93" s="41"/>
      <c r="F93" s="267" t="s">
        <v>557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280</v>
      </c>
      <c r="AU93" s="18" t="s">
        <v>84</v>
      </c>
    </row>
    <row r="94" s="13" customFormat="1">
      <c r="A94" s="13"/>
      <c r="B94" s="225"/>
      <c r="C94" s="226"/>
      <c r="D94" s="218" t="s">
        <v>197</v>
      </c>
      <c r="E94" s="227" t="s">
        <v>19</v>
      </c>
      <c r="F94" s="228" t="s">
        <v>567</v>
      </c>
      <c r="G94" s="226"/>
      <c r="H94" s="229">
        <v>2.8999999999999999</v>
      </c>
      <c r="I94" s="230"/>
      <c r="J94" s="226"/>
      <c r="K94" s="226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197</v>
      </c>
      <c r="AU94" s="235" t="s">
        <v>84</v>
      </c>
      <c r="AV94" s="13" t="s">
        <v>84</v>
      </c>
      <c r="AW94" s="13" t="s">
        <v>36</v>
      </c>
      <c r="AX94" s="13" t="s">
        <v>82</v>
      </c>
      <c r="AY94" s="235" t="s">
        <v>130</v>
      </c>
    </row>
    <row r="95" s="2" customFormat="1" ht="16.5" customHeight="1">
      <c r="A95" s="39"/>
      <c r="B95" s="40"/>
      <c r="C95" s="205" t="s">
        <v>137</v>
      </c>
      <c r="D95" s="205" t="s">
        <v>132</v>
      </c>
      <c r="E95" s="206" t="s">
        <v>568</v>
      </c>
      <c r="F95" s="207" t="s">
        <v>569</v>
      </c>
      <c r="G95" s="208" t="s">
        <v>193</v>
      </c>
      <c r="H95" s="209">
        <v>14.5</v>
      </c>
      <c r="I95" s="210"/>
      <c r="J95" s="211">
        <f>ROUND(I95*H95,2)</f>
        <v>0</v>
      </c>
      <c r="K95" s="207" t="s">
        <v>136</v>
      </c>
      <c r="L95" s="45"/>
      <c r="M95" s="212" t="s">
        <v>19</v>
      </c>
      <c r="N95" s="213" t="s">
        <v>45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137</v>
      </c>
      <c r="AT95" s="216" t="s">
        <v>132</v>
      </c>
      <c r="AU95" s="216" t="s">
        <v>84</v>
      </c>
      <c r="AY95" s="18" t="s">
        <v>130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82</v>
      </c>
      <c r="BK95" s="217">
        <f>ROUND(I95*H95,2)</f>
        <v>0</v>
      </c>
      <c r="BL95" s="18" t="s">
        <v>137</v>
      </c>
      <c r="BM95" s="216" t="s">
        <v>604</v>
      </c>
    </row>
    <row r="96" s="2" customFormat="1">
      <c r="A96" s="39"/>
      <c r="B96" s="40"/>
      <c r="C96" s="41"/>
      <c r="D96" s="218" t="s">
        <v>139</v>
      </c>
      <c r="E96" s="41"/>
      <c r="F96" s="219" t="s">
        <v>571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139</v>
      </c>
      <c r="AU96" s="18" t="s">
        <v>84</v>
      </c>
    </row>
    <row r="97" s="2" customFormat="1">
      <c r="A97" s="39"/>
      <c r="B97" s="40"/>
      <c r="C97" s="41"/>
      <c r="D97" s="223" t="s">
        <v>141</v>
      </c>
      <c r="E97" s="41"/>
      <c r="F97" s="224" t="s">
        <v>572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141</v>
      </c>
      <c r="AU97" s="18" t="s">
        <v>84</v>
      </c>
    </row>
    <row r="98" s="13" customFormat="1">
      <c r="A98" s="13"/>
      <c r="B98" s="225"/>
      <c r="C98" s="226"/>
      <c r="D98" s="218" t="s">
        <v>197</v>
      </c>
      <c r="E98" s="227" t="s">
        <v>19</v>
      </c>
      <c r="F98" s="228" t="s">
        <v>605</v>
      </c>
      <c r="G98" s="226"/>
      <c r="H98" s="229">
        <v>14.5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197</v>
      </c>
      <c r="AU98" s="235" t="s">
        <v>84</v>
      </c>
      <c r="AV98" s="13" t="s">
        <v>84</v>
      </c>
      <c r="AW98" s="13" t="s">
        <v>36</v>
      </c>
      <c r="AX98" s="13" t="s">
        <v>82</v>
      </c>
      <c r="AY98" s="235" t="s">
        <v>130</v>
      </c>
    </row>
    <row r="99" s="2" customFormat="1" ht="16.5" customHeight="1">
      <c r="A99" s="39"/>
      <c r="B99" s="40"/>
      <c r="C99" s="205" t="s">
        <v>160</v>
      </c>
      <c r="D99" s="205" t="s">
        <v>132</v>
      </c>
      <c r="E99" s="206" t="s">
        <v>574</v>
      </c>
      <c r="F99" s="207" t="s">
        <v>575</v>
      </c>
      <c r="G99" s="208" t="s">
        <v>193</v>
      </c>
      <c r="H99" s="209">
        <v>14.5</v>
      </c>
      <c r="I99" s="210"/>
      <c r="J99" s="211">
        <f>ROUND(I99*H99,2)</f>
        <v>0</v>
      </c>
      <c r="K99" s="207" t="s">
        <v>136</v>
      </c>
      <c r="L99" s="45"/>
      <c r="M99" s="212" t="s">
        <v>19</v>
      </c>
      <c r="N99" s="213" t="s">
        <v>45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137</v>
      </c>
      <c r="AT99" s="216" t="s">
        <v>132</v>
      </c>
      <c r="AU99" s="216" t="s">
        <v>84</v>
      </c>
      <c r="AY99" s="18" t="s">
        <v>130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82</v>
      </c>
      <c r="BK99" s="217">
        <f>ROUND(I99*H99,2)</f>
        <v>0</v>
      </c>
      <c r="BL99" s="18" t="s">
        <v>137</v>
      </c>
      <c r="BM99" s="216" t="s">
        <v>606</v>
      </c>
    </row>
    <row r="100" s="2" customFormat="1">
      <c r="A100" s="39"/>
      <c r="B100" s="40"/>
      <c r="C100" s="41"/>
      <c r="D100" s="218" t="s">
        <v>139</v>
      </c>
      <c r="E100" s="41"/>
      <c r="F100" s="219" t="s">
        <v>577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139</v>
      </c>
      <c r="AU100" s="18" t="s">
        <v>84</v>
      </c>
    </row>
    <row r="101" s="2" customFormat="1">
      <c r="A101" s="39"/>
      <c r="B101" s="40"/>
      <c r="C101" s="41"/>
      <c r="D101" s="223" t="s">
        <v>141</v>
      </c>
      <c r="E101" s="41"/>
      <c r="F101" s="224" t="s">
        <v>578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141</v>
      </c>
      <c r="AU101" s="18" t="s">
        <v>84</v>
      </c>
    </row>
    <row r="102" s="13" customFormat="1">
      <c r="A102" s="13"/>
      <c r="B102" s="225"/>
      <c r="C102" s="226"/>
      <c r="D102" s="218" t="s">
        <v>197</v>
      </c>
      <c r="E102" s="227" t="s">
        <v>19</v>
      </c>
      <c r="F102" s="228" t="s">
        <v>605</v>
      </c>
      <c r="G102" s="226"/>
      <c r="H102" s="229">
        <v>14.5</v>
      </c>
      <c r="I102" s="230"/>
      <c r="J102" s="226"/>
      <c r="K102" s="226"/>
      <c r="L102" s="231"/>
      <c r="M102" s="272"/>
      <c r="N102" s="273"/>
      <c r="O102" s="273"/>
      <c r="P102" s="273"/>
      <c r="Q102" s="273"/>
      <c r="R102" s="273"/>
      <c r="S102" s="273"/>
      <c r="T102" s="27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197</v>
      </c>
      <c r="AU102" s="235" t="s">
        <v>84</v>
      </c>
      <c r="AV102" s="13" t="s">
        <v>84</v>
      </c>
      <c r="AW102" s="13" t="s">
        <v>36</v>
      </c>
      <c r="AX102" s="13" t="s">
        <v>82</v>
      </c>
      <c r="AY102" s="235" t="s">
        <v>130</v>
      </c>
    </row>
    <row r="103" s="2" customFormat="1" ht="6.96" customHeight="1">
      <c r="A103" s="39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45"/>
      <c r="M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</sheetData>
  <sheetProtection sheet="1" autoFilter="0" formatColumns="0" formatRows="0" objects="1" scenarios="1" spinCount="100000" saltValue="rfABlRR328ZkliCryrc7NUdTK4UQ2OB+7zM2BlF/iJgH5MK7mXSNfewapyZjfK7AqhkGHXD4MFTKg5m+HXy4ew==" hashValue="EGCQFo4b119sygO72qYKFn3WIffz25qn+WWycowvYgEm4pOS55LccgnXhN0Nc5g+ZC088rjBnHdPhsEJBeafjg==" algorithmName="SHA-512" password="CC35"/>
  <autoFilter ref="C80:K10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3_02/183411211"/>
    <hyperlink ref="F90" r:id="rId2" display="https://podminky.urs.cz/item/CS_URS_2023_01/184816111"/>
    <hyperlink ref="F97" r:id="rId3" display="https://podminky.urs.cz/item/CS_URS_2023_02/185804311"/>
    <hyperlink ref="F101" r:id="rId4" display="https://podminky.urs.cz/item/CS_URS_2023_02/185851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100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Polní cesta HC15 k.ú. Strážnice u Mělníka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607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3.11.2023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35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37</v>
      </c>
      <c r="E23" s="39"/>
      <c r="F23" s="39"/>
      <c r="G23" s="39"/>
      <c r="H23" s="39"/>
      <c r="I23" s="133" t="s">
        <v>26</v>
      </c>
      <c r="J23" s="137" t="s">
        <v>33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29</v>
      </c>
      <c r="J24" s="137" t="s">
        <v>35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ROUND((SUM(BE81:BE102)),  2)</f>
        <v>0</v>
      </c>
      <c r="G33" s="39"/>
      <c r="H33" s="39"/>
      <c r="I33" s="149">
        <v>0.20999999999999999</v>
      </c>
      <c r="J33" s="148">
        <f>ROUND(((SUM(BE81:BE102))*I33),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ROUND((SUM(BF81:BF102)),  2)</f>
        <v>0</v>
      </c>
      <c r="G34" s="39"/>
      <c r="H34" s="39"/>
      <c r="I34" s="149">
        <v>0.14999999999999999</v>
      </c>
      <c r="J34" s="148">
        <f>ROUND(((SUM(BF81:BF102))*I34),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ROUND((SUM(BG81:BG102)),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ROUND((SUM(BH81:BH102)),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ROUND((SUM(BI81:BI102)),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Polní cesta HC15 k.ú. Strážnice u Mělníka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801.2 - Následná péče o doprovodnou zeleň - 2. 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k.ú. Strážnice u Mělníka</v>
      </c>
      <c r="G52" s="41"/>
      <c r="H52" s="41"/>
      <c r="I52" s="33" t="s">
        <v>23</v>
      </c>
      <c r="J52" s="73" t="str">
        <f>IF(J12="","",J12)</f>
        <v>3.11.2023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SPÚ-KPÚ pro Středočeský kraj, Pobočka Mělník</v>
      </c>
      <c r="G54" s="41"/>
      <c r="H54" s="41"/>
      <c r="I54" s="33" t="s">
        <v>32</v>
      </c>
      <c r="J54" s="37" t="str">
        <f>E21</f>
        <v>Georeal spol.s.r.o.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37</v>
      </c>
      <c r="J55" s="37" t="str">
        <f>E24</f>
        <v>Georeal spol.s.r.o.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104</v>
      </c>
      <c r="D57" s="163"/>
      <c r="E57" s="163"/>
      <c r="F57" s="163"/>
      <c r="G57" s="163"/>
      <c r="H57" s="163"/>
      <c r="I57" s="163"/>
      <c r="J57" s="164" t="s">
        <v>105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106</v>
      </c>
    </row>
    <row r="60" s="9" customFormat="1" ht="24.96" customHeight="1">
      <c r="A60" s="9"/>
      <c r="B60" s="166"/>
      <c r="C60" s="167"/>
      <c r="D60" s="168" t="s">
        <v>107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108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115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Polní cesta HC15 k.ú. Strážnice u Mělníka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101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801.2 - Následná péče o doprovodnou zeleň - 2. rok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k.ú. Strážnice u Mělníka</v>
      </c>
      <c r="G75" s="41"/>
      <c r="H75" s="41"/>
      <c r="I75" s="33" t="s">
        <v>23</v>
      </c>
      <c r="J75" s="73" t="str">
        <f>IF(J12="","",J12)</f>
        <v>3.11.2023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>SPÚ-KPÚ pro Středočeský kraj, Pobočka Mělník</v>
      </c>
      <c r="G77" s="41"/>
      <c r="H77" s="41"/>
      <c r="I77" s="33" t="s">
        <v>32</v>
      </c>
      <c r="J77" s="37" t="str">
        <f>E21</f>
        <v>Georeal spol.s.r.o.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30</v>
      </c>
      <c r="D78" s="41"/>
      <c r="E78" s="41"/>
      <c r="F78" s="28" t="str">
        <f>IF(E18="","",E18)</f>
        <v>Vyplň údaj</v>
      </c>
      <c r="G78" s="41"/>
      <c r="H78" s="41"/>
      <c r="I78" s="33" t="s">
        <v>37</v>
      </c>
      <c r="J78" s="37" t="str">
        <f>E24</f>
        <v>Georeal spol.s.r.o.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116</v>
      </c>
      <c r="D80" s="181" t="s">
        <v>59</v>
      </c>
      <c r="E80" s="181" t="s">
        <v>55</v>
      </c>
      <c r="F80" s="181" t="s">
        <v>56</v>
      </c>
      <c r="G80" s="181" t="s">
        <v>117</v>
      </c>
      <c r="H80" s="181" t="s">
        <v>118</v>
      </c>
      <c r="I80" s="181" t="s">
        <v>119</v>
      </c>
      <c r="J80" s="181" t="s">
        <v>105</v>
      </c>
      <c r="K80" s="182" t="s">
        <v>120</v>
      </c>
      <c r="L80" s="183"/>
      <c r="M80" s="93" t="s">
        <v>19</v>
      </c>
      <c r="N80" s="94" t="s">
        <v>44</v>
      </c>
      <c r="O80" s="94" t="s">
        <v>121</v>
      </c>
      <c r="P80" s="94" t="s">
        <v>122</v>
      </c>
      <c r="Q80" s="94" t="s">
        <v>123</v>
      </c>
      <c r="R80" s="94" t="s">
        <v>124</v>
      </c>
      <c r="S80" s="94" t="s">
        <v>125</v>
      </c>
      <c r="T80" s="95" t="s">
        <v>126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127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0.0028999999999999998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73</v>
      </c>
      <c r="AU81" s="18" t="s">
        <v>106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73</v>
      </c>
      <c r="E82" s="192" t="s">
        <v>128</v>
      </c>
      <c r="F82" s="192" t="s">
        <v>129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0.0028999999999999998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82</v>
      </c>
      <c r="AT82" s="201" t="s">
        <v>73</v>
      </c>
      <c r="AU82" s="201" t="s">
        <v>74</v>
      </c>
      <c r="AY82" s="200" t="s">
        <v>130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73</v>
      </c>
      <c r="E83" s="203" t="s">
        <v>82</v>
      </c>
      <c r="F83" s="203" t="s">
        <v>131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SUM(P84:P102)</f>
        <v>0</v>
      </c>
      <c r="Q83" s="197"/>
      <c r="R83" s="198">
        <f>SUM(R84:R102)</f>
        <v>0.0028999999999999998</v>
      </c>
      <c r="S83" s="197"/>
      <c r="T83" s="199">
        <f>SUM(T84:T102)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82</v>
      </c>
      <c r="AT83" s="201" t="s">
        <v>73</v>
      </c>
      <c r="AU83" s="201" t="s">
        <v>82</v>
      </c>
      <c r="AY83" s="200" t="s">
        <v>130</v>
      </c>
      <c r="BK83" s="202">
        <f>SUM(BK84:BK102)</f>
        <v>0</v>
      </c>
    </row>
    <row r="84" s="2" customFormat="1" ht="16.5" customHeight="1">
      <c r="A84" s="39"/>
      <c r="B84" s="40"/>
      <c r="C84" s="205" t="s">
        <v>82</v>
      </c>
      <c r="D84" s="205" t="s">
        <v>132</v>
      </c>
      <c r="E84" s="206" t="s">
        <v>593</v>
      </c>
      <c r="F84" s="207" t="s">
        <v>594</v>
      </c>
      <c r="G84" s="208" t="s">
        <v>595</v>
      </c>
      <c r="H84" s="209">
        <v>0.22800000000000001</v>
      </c>
      <c r="I84" s="210"/>
      <c r="J84" s="211">
        <f>ROUND(I84*H84,2)</f>
        <v>0</v>
      </c>
      <c r="K84" s="207" t="s">
        <v>136</v>
      </c>
      <c r="L84" s="45"/>
      <c r="M84" s="212" t="s">
        <v>19</v>
      </c>
      <c r="N84" s="213" t="s">
        <v>45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137</v>
      </c>
      <c r="AT84" s="216" t="s">
        <v>132</v>
      </c>
      <c r="AU84" s="216" t="s">
        <v>84</v>
      </c>
      <c r="AY84" s="18" t="s">
        <v>130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82</v>
      </c>
      <c r="BK84" s="217">
        <f>ROUND(I84*H84,2)</f>
        <v>0</v>
      </c>
      <c r="BL84" s="18" t="s">
        <v>137</v>
      </c>
      <c r="BM84" s="216" t="s">
        <v>596</v>
      </c>
    </row>
    <row r="85" s="2" customFormat="1">
      <c r="A85" s="39"/>
      <c r="B85" s="40"/>
      <c r="C85" s="41"/>
      <c r="D85" s="218" t="s">
        <v>139</v>
      </c>
      <c r="E85" s="41"/>
      <c r="F85" s="219" t="s">
        <v>597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139</v>
      </c>
      <c r="AU85" s="18" t="s">
        <v>84</v>
      </c>
    </row>
    <row r="86" s="2" customFormat="1">
      <c r="A86" s="39"/>
      <c r="B86" s="40"/>
      <c r="C86" s="41"/>
      <c r="D86" s="223" t="s">
        <v>141</v>
      </c>
      <c r="E86" s="41"/>
      <c r="F86" s="224" t="s">
        <v>598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141</v>
      </c>
      <c r="AU86" s="18" t="s">
        <v>84</v>
      </c>
    </row>
    <row r="87" s="13" customFormat="1">
      <c r="A87" s="13"/>
      <c r="B87" s="225"/>
      <c r="C87" s="226"/>
      <c r="D87" s="218" t="s">
        <v>197</v>
      </c>
      <c r="E87" s="227" t="s">
        <v>19</v>
      </c>
      <c r="F87" s="228" t="s">
        <v>599</v>
      </c>
      <c r="G87" s="226"/>
      <c r="H87" s="229">
        <v>0.22800000000000001</v>
      </c>
      <c r="I87" s="230"/>
      <c r="J87" s="226"/>
      <c r="K87" s="226"/>
      <c r="L87" s="231"/>
      <c r="M87" s="232"/>
      <c r="N87" s="233"/>
      <c r="O87" s="233"/>
      <c r="P87" s="233"/>
      <c r="Q87" s="233"/>
      <c r="R87" s="233"/>
      <c r="S87" s="233"/>
      <c r="T87" s="234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5" t="s">
        <v>197</v>
      </c>
      <c r="AU87" s="235" t="s">
        <v>84</v>
      </c>
      <c r="AV87" s="13" t="s">
        <v>84</v>
      </c>
      <c r="AW87" s="13" t="s">
        <v>36</v>
      </c>
      <c r="AX87" s="13" t="s">
        <v>82</v>
      </c>
      <c r="AY87" s="235" t="s">
        <v>130</v>
      </c>
    </row>
    <row r="88" s="2" customFormat="1" ht="16.5" customHeight="1">
      <c r="A88" s="39"/>
      <c r="B88" s="40"/>
      <c r="C88" s="205" t="s">
        <v>84</v>
      </c>
      <c r="D88" s="205" t="s">
        <v>132</v>
      </c>
      <c r="E88" s="206" t="s">
        <v>549</v>
      </c>
      <c r="F88" s="207" t="s">
        <v>550</v>
      </c>
      <c r="G88" s="208" t="s">
        <v>151</v>
      </c>
      <c r="H88" s="209">
        <v>29</v>
      </c>
      <c r="I88" s="210"/>
      <c r="J88" s="211">
        <f>ROUND(I88*H88,2)</f>
        <v>0</v>
      </c>
      <c r="K88" s="207" t="s">
        <v>600</v>
      </c>
      <c r="L88" s="45"/>
      <c r="M88" s="212" t="s">
        <v>19</v>
      </c>
      <c r="N88" s="213" t="s">
        <v>45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137</v>
      </c>
      <c r="AT88" s="216" t="s">
        <v>132</v>
      </c>
      <c r="AU88" s="216" t="s">
        <v>84</v>
      </c>
      <c r="AY88" s="18" t="s">
        <v>130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82</v>
      </c>
      <c r="BK88" s="217">
        <f>ROUND(I88*H88,2)</f>
        <v>0</v>
      </c>
      <c r="BL88" s="18" t="s">
        <v>137</v>
      </c>
      <c r="BM88" s="216" t="s">
        <v>601</v>
      </c>
    </row>
    <row r="89" s="2" customFormat="1">
      <c r="A89" s="39"/>
      <c r="B89" s="40"/>
      <c r="C89" s="41"/>
      <c r="D89" s="218" t="s">
        <v>139</v>
      </c>
      <c r="E89" s="41"/>
      <c r="F89" s="219" t="s">
        <v>552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139</v>
      </c>
      <c r="AU89" s="18" t="s">
        <v>84</v>
      </c>
    </row>
    <row r="90" s="2" customFormat="1">
      <c r="A90" s="39"/>
      <c r="B90" s="40"/>
      <c r="C90" s="41"/>
      <c r="D90" s="223" t="s">
        <v>141</v>
      </c>
      <c r="E90" s="41"/>
      <c r="F90" s="224" t="s">
        <v>602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141</v>
      </c>
      <c r="AU90" s="18" t="s">
        <v>84</v>
      </c>
    </row>
    <row r="91" s="2" customFormat="1" ht="16.5" customHeight="1">
      <c r="A91" s="39"/>
      <c r="B91" s="40"/>
      <c r="C91" s="236" t="s">
        <v>148</v>
      </c>
      <c r="D91" s="236" t="s">
        <v>200</v>
      </c>
      <c r="E91" s="237" t="s">
        <v>554</v>
      </c>
      <c r="F91" s="238" t="s">
        <v>555</v>
      </c>
      <c r="G91" s="239" t="s">
        <v>278</v>
      </c>
      <c r="H91" s="240">
        <v>2.8999999999999999</v>
      </c>
      <c r="I91" s="241"/>
      <c r="J91" s="242">
        <f>ROUND(I91*H91,2)</f>
        <v>0</v>
      </c>
      <c r="K91" s="238" t="s">
        <v>136</v>
      </c>
      <c r="L91" s="243"/>
      <c r="M91" s="244" t="s">
        <v>19</v>
      </c>
      <c r="N91" s="245" t="s">
        <v>45</v>
      </c>
      <c r="O91" s="85"/>
      <c r="P91" s="214">
        <f>O91*H91</f>
        <v>0</v>
      </c>
      <c r="Q91" s="214">
        <v>0.001</v>
      </c>
      <c r="R91" s="214">
        <f>Q91*H91</f>
        <v>0.0028999999999999998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178</v>
      </c>
      <c r="AT91" s="216" t="s">
        <v>200</v>
      </c>
      <c r="AU91" s="216" t="s">
        <v>84</v>
      </c>
      <c r="AY91" s="18" t="s">
        <v>130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82</v>
      </c>
      <c r="BK91" s="217">
        <f>ROUND(I91*H91,2)</f>
        <v>0</v>
      </c>
      <c r="BL91" s="18" t="s">
        <v>137</v>
      </c>
      <c r="BM91" s="216" t="s">
        <v>603</v>
      </c>
    </row>
    <row r="92" s="2" customFormat="1">
      <c r="A92" s="39"/>
      <c r="B92" s="40"/>
      <c r="C92" s="41"/>
      <c r="D92" s="218" t="s">
        <v>139</v>
      </c>
      <c r="E92" s="41"/>
      <c r="F92" s="219" t="s">
        <v>555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139</v>
      </c>
      <c r="AU92" s="18" t="s">
        <v>84</v>
      </c>
    </row>
    <row r="93" s="2" customFormat="1">
      <c r="A93" s="39"/>
      <c r="B93" s="40"/>
      <c r="C93" s="41"/>
      <c r="D93" s="218" t="s">
        <v>280</v>
      </c>
      <c r="E93" s="41"/>
      <c r="F93" s="267" t="s">
        <v>557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280</v>
      </c>
      <c r="AU93" s="18" t="s">
        <v>84</v>
      </c>
    </row>
    <row r="94" s="13" customFormat="1">
      <c r="A94" s="13"/>
      <c r="B94" s="225"/>
      <c r="C94" s="226"/>
      <c r="D94" s="218" t="s">
        <v>197</v>
      </c>
      <c r="E94" s="227" t="s">
        <v>19</v>
      </c>
      <c r="F94" s="228" t="s">
        <v>567</v>
      </c>
      <c r="G94" s="226"/>
      <c r="H94" s="229">
        <v>2.8999999999999999</v>
      </c>
      <c r="I94" s="230"/>
      <c r="J94" s="226"/>
      <c r="K94" s="226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197</v>
      </c>
      <c r="AU94" s="235" t="s">
        <v>84</v>
      </c>
      <c r="AV94" s="13" t="s">
        <v>84</v>
      </c>
      <c r="AW94" s="13" t="s">
        <v>36</v>
      </c>
      <c r="AX94" s="13" t="s">
        <v>82</v>
      </c>
      <c r="AY94" s="235" t="s">
        <v>130</v>
      </c>
    </row>
    <row r="95" s="2" customFormat="1" ht="16.5" customHeight="1">
      <c r="A95" s="39"/>
      <c r="B95" s="40"/>
      <c r="C95" s="205" t="s">
        <v>137</v>
      </c>
      <c r="D95" s="205" t="s">
        <v>132</v>
      </c>
      <c r="E95" s="206" t="s">
        <v>568</v>
      </c>
      <c r="F95" s="207" t="s">
        <v>569</v>
      </c>
      <c r="G95" s="208" t="s">
        <v>193</v>
      </c>
      <c r="H95" s="209">
        <v>14.5</v>
      </c>
      <c r="I95" s="210"/>
      <c r="J95" s="211">
        <f>ROUND(I95*H95,2)</f>
        <v>0</v>
      </c>
      <c r="K95" s="207" t="s">
        <v>136</v>
      </c>
      <c r="L95" s="45"/>
      <c r="M95" s="212" t="s">
        <v>19</v>
      </c>
      <c r="N95" s="213" t="s">
        <v>45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137</v>
      </c>
      <c r="AT95" s="216" t="s">
        <v>132</v>
      </c>
      <c r="AU95" s="216" t="s">
        <v>84</v>
      </c>
      <c r="AY95" s="18" t="s">
        <v>130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82</v>
      </c>
      <c r="BK95" s="217">
        <f>ROUND(I95*H95,2)</f>
        <v>0</v>
      </c>
      <c r="BL95" s="18" t="s">
        <v>137</v>
      </c>
      <c r="BM95" s="216" t="s">
        <v>604</v>
      </c>
    </row>
    <row r="96" s="2" customFormat="1">
      <c r="A96" s="39"/>
      <c r="B96" s="40"/>
      <c r="C96" s="41"/>
      <c r="D96" s="218" t="s">
        <v>139</v>
      </c>
      <c r="E96" s="41"/>
      <c r="F96" s="219" t="s">
        <v>571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139</v>
      </c>
      <c r="AU96" s="18" t="s">
        <v>84</v>
      </c>
    </row>
    <row r="97" s="2" customFormat="1">
      <c r="A97" s="39"/>
      <c r="B97" s="40"/>
      <c r="C97" s="41"/>
      <c r="D97" s="223" t="s">
        <v>141</v>
      </c>
      <c r="E97" s="41"/>
      <c r="F97" s="224" t="s">
        <v>572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141</v>
      </c>
      <c r="AU97" s="18" t="s">
        <v>84</v>
      </c>
    </row>
    <row r="98" s="13" customFormat="1">
      <c r="A98" s="13"/>
      <c r="B98" s="225"/>
      <c r="C98" s="226"/>
      <c r="D98" s="218" t="s">
        <v>197</v>
      </c>
      <c r="E98" s="227" t="s">
        <v>19</v>
      </c>
      <c r="F98" s="228" t="s">
        <v>605</v>
      </c>
      <c r="G98" s="226"/>
      <c r="H98" s="229">
        <v>14.5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197</v>
      </c>
      <c r="AU98" s="235" t="s">
        <v>84</v>
      </c>
      <c r="AV98" s="13" t="s">
        <v>84</v>
      </c>
      <c r="AW98" s="13" t="s">
        <v>36</v>
      </c>
      <c r="AX98" s="13" t="s">
        <v>82</v>
      </c>
      <c r="AY98" s="235" t="s">
        <v>130</v>
      </c>
    </row>
    <row r="99" s="2" customFormat="1" ht="16.5" customHeight="1">
      <c r="A99" s="39"/>
      <c r="B99" s="40"/>
      <c r="C99" s="205" t="s">
        <v>160</v>
      </c>
      <c r="D99" s="205" t="s">
        <v>132</v>
      </c>
      <c r="E99" s="206" t="s">
        <v>574</v>
      </c>
      <c r="F99" s="207" t="s">
        <v>575</v>
      </c>
      <c r="G99" s="208" t="s">
        <v>193</v>
      </c>
      <c r="H99" s="209">
        <v>14.5</v>
      </c>
      <c r="I99" s="210"/>
      <c r="J99" s="211">
        <f>ROUND(I99*H99,2)</f>
        <v>0</v>
      </c>
      <c r="K99" s="207" t="s">
        <v>136</v>
      </c>
      <c r="L99" s="45"/>
      <c r="M99" s="212" t="s">
        <v>19</v>
      </c>
      <c r="N99" s="213" t="s">
        <v>45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137</v>
      </c>
      <c r="AT99" s="216" t="s">
        <v>132</v>
      </c>
      <c r="AU99" s="216" t="s">
        <v>84</v>
      </c>
      <c r="AY99" s="18" t="s">
        <v>130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82</v>
      </c>
      <c r="BK99" s="217">
        <f>ROUND(I99*H99,2)</f>
        <v>0</v>
      </c>
      <c r="BL99" s="18" t="s">
        <v>137</v>
      </c>
      <c r="BM99" s="216" t="s">
        <v>606</v>
      </c>
    </row>
    <row r="100" s="2" customFormat="1">
      <c r="A100" s="39"/>
      <c r="B100" s="40"/>
      <c r="C100" s="41"/>
      <c r="D100" s="218" t="s">
        <v>139</v>
      </c>
      <c r="E100" s="41"/>
      <c r="F100" s="219" t="s">
        <v>577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139</v>
      </c>
      <c r="AU100" s="18" t="s">
        <v>84</v>
      </c>
    </row>
    <row r="101" s="2" customFormat="1">
      <c r="A101" s="39"/>
      <c r="B101" s="40"/>
      <c r="C101" s="41"/>
      <c r="D101" s="223" t="s">
        <v>141</v>
      </c>
      <c r="E101" s="41"/>
      <c r="F101" s="224" t="s">
        <v>578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141</v>
      </c>
      <c r="AU101" s="18" t="s">
        <v>84</v>
      </c>
    </row>
    <row r="102" s="13" customFormat="1">
      <c r="A102" s="13"/>
      <c r="B102" s="225"/>
      <c r="C102" s="226"/>
      <c r="D102" s="218" t="s">
        <v>197</v>
      </c>
      <c r="E102" s="227" t="s">
        <v>19</v>
      </c>
      <c r="F102" s="228" t="s">
        <v>605</v>
      </c>
      <c r="G102" s="226"/>
      <c r="H102" s="229">
        <v>14.5</v>
      </c>
      <c r="I102" s="230"/>
      <c r="J102" s="226"/>
      <c r="K102" s="226"/>
      <c r="L102" s="231"/>
      <c r="M102" s="272"/>
      <c r="N102" s="273"/>
      <c r="O102" s="273"/>
      <c r="P102" s="273"/>
      <c r="Q102" s="273"/>
      <c r="R102" s="273"/>
      <c r="S102" s="273"/>
      <c r="T102" s="27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197</v>
      </c>
      <c r="AU102" s="235" t="s">
        <v>84</v>
      </c>
      <c r="AV102" s="13" t="s">
        <v>84</v>
      </c>
      <c r="AW102" s="13" t="s">
        <v>36</v>
      </c>
      <c r="AX102" s="13" t="s">
        <v>82</v>
      </c>
      <c r="AY102" s="235" t="s">
        <v>130</v>
      </c>
    </row>
    <row r="103" s="2" customFormat="1" ht="6.96" customHeight="1">
      <c r="A103" s="39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45"/>
      <c r="M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</sheetData>
  <sheetProtection sheet="1" autoFilter="0" formatColumns="0" formatRows="0" objects="1" scenarios="1" spinCount="100000" saltValue="ytwCp0Dcthtu3XFvDU0Do/byqoCiML0WViNELpnVw08I/CQMFsLXwAL6ON5Sk7jFLzJCLpYnyNT/JEgnGmEIWw==" hashValue="bvOUwN4RYYe3+QbqT9UPm0WpqOyouNNNmF4ZL4Ef4zkIjGI6rvhmKUJ/oGAIo3VuqMQloN/FYu83o3GSsN8TMQ==" algorithmName="SHA-512" password="CC35"/>
  <autoFilter ref="C80:K10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3_02/183411211"/>
    <hyperlink ref="F90" r:id="rId2" display="https://podminky.urs.cz/item/CS_URS_2023_01/184816111"/>
    <hyperlink ref="F97" r:id="rId3" display="https://podminky.urs.cz/item/CS_URS_2023_02/185804311"/>
    <hyperlink ref="F101" r:id="rId4" display="https://podminky.urs.cz/item/CS_URS_2023_02/185851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100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Polní cesta HC15 k.ú. Strážnice u Mělníka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608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3.11.2023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35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37</v>
      </c>
      <c r="E23" s="39"/>
      <c r="F23" s="39"/>
      <c r="G23" s="39"/>
      <c r="H23" s="39"/>
      <c r="I23" s="133" t="s">
        <v>26</v>
      </c>
      <c r="J23" s="137" t="s">
        <v>33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29</v>
      </c>
      <c r="J24" s="137" t="s">
        <v>35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ROUND((SUM(BE81:BE107)),  2)</f>
        <v>0</v>
      </c>
      <c r="G33" s="39"/>
      <c r="H33" s="39"/>
      <c r="I33" s="149">
        <v>0.20999999999999999</v>
      </c>
      <c r="J33" s="148">
        <f>ROUND(((SUM(BE81:BE107))*I33),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ROUND((SUM(BF81:BF107)),  2)</f>
        <v>0</v>
      </c>
      <c r="G34" s="39"/>
      <c r="H34" s="39"/>
      <c r="I34" s="149">
        <v>0.14999999999999999</v>
      </c>
      <c r="J34" s="148">
        <f>ROUND(((SUM(BF81:BF107))*I34),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ROUND((SUM(BG81:BG107)),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ROUND((SUM(BH81:BH107)),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ROUND((SUM(BI81:BI107)),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Polní cesta HC15 k.ú. Strážnice u Mělníka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801.3 - Následná péče o doprovodnou zeleň - 3. 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k.ú. Strážnice u Mělníka</v>
      </c>
      <c r="G52" s="41"/>
      <c r="H52" s="41"/>
      <c r="I52" s="33" t="s">
        <v>23</v>
      </c>
      <c r="J52" s="73" t="str">
        <f>IF(J12="","",J12)</f>
        <v>3.11.2023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SPÚ-KPÚ pro Středočeský kraj, Pobočka Mělník</v>
      </c>
      <c r="G54" s="41"/>
      <c r="H54" s="41"/>
      <c r="I54" s="33" t="s">
        <v>32</v>
      </c>
      <c r="J54" s="37" t="str">
        <f>E21</f>
        <v>Georeal spol.s.r.o.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37</v>
      </c>
      <c r="J55" s="37" t="str">
        <f>E24</f>
        <v>Georeal spol.s.r.o.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104</v>
      </c>
      <c r="D57" s="163"/>
      <c r="E57" s="163"/>
      <c r="F57" s="163"/>
      <c r="G57" s="163"/>
      <c r="H57" s="163"/>
      <c r="I57" s="163"/>
      <c r="J57" s="164" t="s">
        <v>105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106</v>
      </c>
    </row>
    <row r="60" s="9" customFormat="1" ht="24.96" customHeight="1">
      <c r="A60" s="9"/>
      <c r="B60" s="166"/>
      <c r="C60" s="167"/>
      <c r="D60" s="168" t="s">
        <v>107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108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115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Polní cesta HC15 k.ú. Strážnice u Mělníka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101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801.3 - Následná péče o doprovodnou zeleň - 3. rok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k.ú. Strážnice u Mělníka</v>
      </c>
      <c r="G75" s="41"/>
      <c r="H75" s="41"/>
      <c r="I75" s="33" t="s">
        <v>23</v>
      </c>
      <c r="J75" s="73" t="str">
        <f>IF(J12="","",J12)</f>
        <v>3.11.2023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>SPÚ-KPÚ pro Středočeský kraj, Pobočka Mělník</v>
      </c>
      <c r="G77" s="41"/>
      <c r="H77" s="41"/>
      <c r="I77" s="33" t="s">
        <v>32</v>
      </c>
      <c r="J77" s="37" t="str">
        <f>E21</f>
        <v>Georeal spol.s.r.o.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30</v>
      </c>
      <c r="D78" s="41"/>
      <c r="E78" s="41"/>
      <c r="F78" s="28" t="str">
        <f>IF(E18="","",E18)</f>
        <v>Vyplň údaj</v>
      </c>
      <c r="G78" s="41"/>
      <c r="H78" s="41"/>
      <c r="I78" s="33" t="s">
        <v>37</v>
      </c>
      <c r="J78" s="37" t="str">
        <f>E24</f>
        <v>Georeal spol.s.r.o.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116</v>
      </c>
      <c r="D80" s="181" t="s">
        <v>59</v>
      </c>
      <c r="E80" s="181" t="s">
        <v>55</v>
      </c>
      <c r="F80" s="181" t="s">
        <v>56</v>
      </c>
      <c r="G80" s="181" t="s">
        <v>117</v>
      </c>
      <c r="H80" s="181" t="s">
        <v>118</v>
      </c>
      <c r="I80" s="181" t="s">
        <v>119</v>
      </c>
      <c r="J80" s="181" t="s">
        <v>105</v>
      </c>
      <c r="K80" s="182" t="s">
        <v>120</v>
      </c>
      <c r="L80" s="183"/>
      <c r="M80" s="93" t="s">
        <v>19</v>
      </c>
      <c r="N80" s="94" t="s">
        <v>44</v>
      </c>
      <c r="O80" s="94" t="s">
        <v>121</v>
      </c>
      <c r="P80" s="94" t="s">
        <v>122</v>
      </c>
      <c r="Q80" s="94" t="s">
        <v>123</v>
      </c>
      <c r="R80" s="94" t="s">
        <v>124</v>
      </c>
      <c r="S80" s="94" t="s">
        <v>125</v>
      </c>
      <c r="T80" s="95" t="s">
        <v>126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127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0.0028999999999999998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73</v>
      </c>
      <c r="AU81" s="18" t="s">
        <v>106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73</v>
      </c>
      <c r="E82" s="192" t="s">
        <v>128</v>
      </c>
      <c r="F82" s="192" t="s">
        <v>129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0.0028999999999999998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82</v>
      </c>
      <c r="AT82" s="201" t="s">
        <v>73</v>
      </c>
      <c r="AU82" s="201" t="s">
        <v>74</v>
      </c>
      <c r="AY82" s="200" t="s">
        <v>130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73</v>
      </c>
      <c r="E83" s="203" t="s">
        <v>82</v>
      </c>
      <c r="F83" s="203" t="s">
        <v>131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SUM(P84:P107)</f>
        <v>0</v>
      </c>
      <c r="Q83" s="197"/>
      <c r="R83" s="198">
        <f>SUM(R84:R107)</f>
        <v>0.0028999999999999998</v>
      </c>
      <c r="S83" s="197"/>
      <c r="T83" s="199">
        <f>SUM(T84:T107)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82</v>
      </c>
      <c r="AT83" s="201" t="s">
        <v>73</v>
      </c>
      <c r="AU83" s="201" t="s">
        <v>82</v>
      </c>
      <c r="AY83" s="200" t="s">
        <v>130</v>
      </c>
      <c r="BK83" s="202">
        <f>SUM(BK84:BK107)</f>
        <v>0</v>
      </c>
    </row>
    <row r="84" s="2" customFormat="1" ht="16.5" customHeight="1">
      <c r="A84" s="39"/>
      <c r="B84" s="40"/>
      <c r="C84" s="205" t="s">
        <v>82</v>
      </c>
      <c r="D84" s="205" t="s">
        <v>132</v>
      </c>
      <c r="E84" s="206" t="s">
        <v>609</v>
      </c>
      <c r="F84" s="207" t="s">
        <v>610</v>
      </c>
      <c r="G84" s="208" t="s">
        <v>151</v>
      </c>
      <c r="H84" s="209">
        <v>29</v>
      </c>
      <c r="I84" s="210"/>
      <c r="J84" s="211">
        <f>ROUND(I84*H84,2)</f>
        <v>0</v>
      </c>
      <c r="K84" s="207" t="s">
        <v>136</v>
      </c>
      <c r="L84" s="45"/>
      <c r="M84" s="212" t="s">
        <v>19</v>
      </c>
      <c r="N84" s="213" t="s">
        <v>45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137</v>
      </c>
      <c r="AT84" s="216" t="s">
        <v>132</v>
      </c>
      <c r="AU84" s="216" t="s">
        <v>84</v>
      </c>
      <c r="AY84" s="18" t="s">
        <v>130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82</v>
      </c>
      <c r="BK84" s="217">
        <f>ROUND(I84*H84,2)</f>
        <v>0</v>
      </c>
      <c r="BL84" s="18" t="s">
        <v>137</v>
      </c>
      <c r="BM84" s="216" t="s">
        <v>611</v>
      </c>
    </row>
    <row r="85" s="2" customFormat="1">
      <c r="A85" s="39"/>
      <c r="B85" s="40"/>
      <c r="C85" s="41"/>
      <c r="D85" s="218" t="s">
        <v>139</v>
      </c>
      <c r="E85" s="41"/>
      <c r="F85" s="219" t="s">
        <v>612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139</v>
      </c>
      <c r="AU85" s="18" t="s">
        <v>84</v>
      </c>
    </row>
    <row r="86" s="2" customFormat="1">
      <c r="A86" s="39"/>
      <c r="B86" s="40"/>
      <c r="C86" s="41"/>
      <c r="D86" s="223" t="s">
        <v>141</v>
      </c>
      <c r="E86" s="41"/>
      <c r="F86" s="224" t="s">
        <v>613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141</v>
      </c>
      <c r="AU86" s="18" t="s">
        <v>84</v>
      </c>
    </row>
    <row r="87" s="2" customFormat="1" ht="16.5" customHeight="1">
      <c r="A87" s="39"/>
      <c r="B87" s="40"/>
      <c r="C87" s="205" t="s">
        <v>84</v>
      </c>
      <c r="D87" s="205" t="s">
        <v>132</v>
      </c>
      <c r="E87" s="206" t="s">
        <v>593</v>
      </c>
      <c r="F87" s="207" t="s">
        <v>594</v>
      </c>
      <c r="G87" s="208" t="s">
        <v>595</v>
      </c>
      <c r="H87" s="209">
        <v>0.22800000000000001</v>
      </c>
      <c r="I87" s="210"/>
      <c r="J87" s="211">
        <f>ROUND(I87*H87,2)</f>
        <v>0</v>
      </c>
      <c r="K87" s="207" t="s">
        <v>136</v>
      </c>
      <c r="L87" s="45"/>
      <c r="M87" s="212" t="s">
        <v>19</v>
      </c>
      <c r="N87" s="213" t="s">
        <v>45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137</v>
      </c>
      <c r="AT87" s="216" t="s">
        <v>132</v>
      </c>
      <c r="AU87" s="216" t="s">
        <v>84</v>
      </c>
      <c r="AY87" s="18" t="s">
        <v>130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82</v>
      </c>
      <c r="BK87" s="217">
        <f>ROUND(I87*H87,2)</f>
        <v>0</v>
      </c>
      <c r="BL87" s="18" t="s">
        <v>137</v>
      </c>
      <c r="BM87" s="216" t="s">
        <v>596</v>
      </c>
    </row>
    <row r="88" s="2" customFormat="1">
      <c r="A88" s="39"/>
      <c r="B88" s="40"/>
      <c r="C88" s="41"/>
      <c r="D88" s="218" t="s">
        <v>139</v>
      </c>
      <c r="E88" s="41"/>
      <c r="F88" s="219" t="s">
        <v>597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139</v>
      </c>
      <c r="AU88" s="18" t="s">
        <v>84</v>
      </c>
    </row>
    <row r="89" s="2" customFormat="1">
      <c r="A89" s="39"/>
      <c r="B89" s="40"/>
      <c r="C89" s="41"/>
      <c r="D89" s="223" t="s">
        <v>141</v>
      </c>
      <c r="E89" s="41"/>
      <c r="F89" s="224" t="s">
        <v>598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141</v>
      </c>
      <c r="AU89" s="18" t="s">
        <v>84</v>
      </c>
    </row>
    <row r="90" s="13" customFormat="1">
      <c r="A90" s="13"/>
      <c r="B90" s="225"/>
      <c r="C90" s="226"/>
      <c r="D90" s="218" t="s">
        <v>197</v>
      </c>
      <c r="E90" s="227" t="s">
        <v>19</v>
      </c>
      <c r="F90" s="228" t="s">
        <v>599</v>
      </c>
      <c r="G90" s="226"/>
      <c r="H90" s="229">
        <v>0.22800000000000001</v>
      </c>
      <c r="I90" s="230"/>
      <c r="J90" s="226"/>
      <c r="K90" s="226"/>
      <c r="L90" s="231"/>
      <c r="M90" s="232"/>
      <c r="N90" s="233"/>
      <c r="O90" s="233"/>
      <c r="P90" s="233"/>
      <c r="Q90" s="233"/>
      <c r="R90" s="233"/>
      <c r="S90" s="233"/>
      <c r="T90" s="23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5" t="s">
        <v>197</v>
      </c>
      <c r="AU90" s="235" t="s">
        <v>84</v>
      </c>
      <c r="AV90" s="13" t="s">
        <v>84</v>
      </c>
      <c r="AW90" s="13" t="s">
        <v>36</v>
      </c>
      <c r="AX90" s="13" t="s">
        <v>82</v>
      </c>
      <c r="AY90" s="235" t="s">
        <v>130</v>
      </c>
    </row>
    <row r="91" s="2" customFormat="1" ht="16.5" customHeight="1">
      <c r="A91" s="39"/>
      <c r="B91" s="40"/>
      <c r="C91" s="205" t="s">
        <v>148</v>
      </c>
      <c r="D91" s="205" t="s">
        <v>132</v>
      </c>
      <c r="E91" s="206" t="s">
        <v>549</v>
      </c>
      <c r="F91" s="207" t="s">
        <v>550</v>
      </c>
      <c r="G91" s="208" t="s">
        <v>151</v>
      </c>
      <c r="H91" s="209">
        <v>29</v>
      </c>
      <c r="I91" s="210"/>
      <c r="J91" s="211">
        <f>ROUND(I91*H91,2)</f>
        <v>0</v>
      </c>
      <c r="K91" s="207" t="s">
        <v>600</v>
      </c>
      <c r="L91" s="45"/>
      <c r="M91" s="212" t="s">
        <v>19</v>
      </c>
      <c r="N91" s="213" t="s">
        <v>45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137</v>
      </c>
      <c r="AT91" s="216" t="s">
        <v>132</v>
      </c>
      <c r="AU91" s="216" t="s">
        <v>84</v>
      </c>
      <c r="AY91" s="18" t="s">
        <v>130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82</v>
      </c>
      <c r="BK91" s="217">
        <f>ROUND(I91*H91,2)</f>
        <v>0</v>
      </c>
      <c r="BL91" s="18" t="s">
        <v>137</v>
      </c>
      <c r="BM91" s="216" t="s">
        <v>601</v>
      </c>
    </row>
    <row r="92" s="2" customFormat="1">
      <c r="A92" s="39"/>
      <c r="B92" s="40"/>
      <c r="C92" s="41"/>
      <c r="D92" s="218" t="s">
        <v>139</v>
      </c>
      <c r="E92" s="41"/>
      <c r="F92" s="219" t="s">
        <v>552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139</v>
      </c>
      <c r="AU92" s="18" t="s">
        <v>84</v>
      </c>
    </row>
    <row r="93" s="2" customFormat="1">
      <c r="A93" s="39"/>
      <c r="B93" s="40"/>
      <c r="C93" s="41"/>
      <c r="D93" s="223" t="s">
        <v>141</v>
      </c>
      <c r="E93" s="41"/>
      <c r="F93" s="224" t="s">
        <v>602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141</v>
      </c>
      <c r="AU93" s="18" t="s">
        <v>84</v>
      </c>
    </row>
    <row r="94" s="2" customFormat="1" ht="16.5" customHeight="1">
      <c r="A94" s="39"/>
      <c r="B94" s="40"/>
      <c r="C94" s="236" t="s">
        <v>137</v>
      </c>
      <c r="D94" s="236" t="s">
        <v>200</v>
      </c>
      <c r="E94" s="237" t="s">
        <v>554</v>
      </c>
      <c r="F94" s="238" t="s">
        <v>555</v>
      </c>
      <c r="G94" s="239" t="s">
        <v>278</v>
      </c>
      <c r="H94" s="240">
        <v>2.8999999999999999</v>
      </c>
      <c r="I94" s="241"/>
      <c r="J94" s="242">
        <f>ROUND(I94*H94,2)</f>
        <v>0</v>
      </c>
      <c r="K94" s="238" t="s">
        <v>136</v>
      </c>
      <c r="L94" s="243"/>
      <c r="M94" s="244" t="s">
        <v>19</v>
      </c>
      <c r="N94" s="245" t="s">
        <v>45</v>
      </c>
      <c r="O94" s="85"/>
      <c r="P94" s="214">
        <f>O94*H94</f>
        <v>0</v>
      </c>
      <c r="Q94" s="214">
        <v>0.001</v>
      </c>
      <c r="R94" s="214">
        <f>Q94*H94</f>
        <v>0.0028999999999999998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178</v>
      </c>
      <c r="AT94" s="216" t="s">
        <v>200</v>
      </c>
      <c r="AU94" s="216" t="s">
        <v>84</v>
      </c>
      <c r="AY94" s="18" t="s">
        <v>130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82</v>
      </c>
      <c r="BK94" s="217">
        <f>ROUND(I94*H94,2)</f>
        <v>0</v>
      </c>
      <c r="BL94" s="18" t="s">
        <v>137</v>
      </c>
      <c r="BM94" s="216" t="s">
        <v>603</v>
      </c>
    </row>
    <row r="95" s="2" customFormat="1">
      <c r="A95" s="39"/>
      <c r="B95" s="40"/>
      <c r="C95" s="41"/>
      <c r="D95" s="218" t="s">
        <v>139</v>
      </c>
      <c r="E95" s="41"/>
      <c r="F95" s="219" t="s">
        <v>555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139</v>
      </c>
      <c r="AU95" s="18" t="s">
        <v>84</v>
      </c>
    </row>
    <row r="96" s="2" customFormat="1">
      <c r="A96" s="39"/>
      <c r="B96" s="40"/>
      <c r="C96" s="41"/>
      <c r="D96" s="218" t="s">
        <v>280</v>
      </c>
      <c r="E96" s="41"/>
      <c r="F96" s="267" t="s">
        <v>557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280</v>
      </c>
      <c r="AU96" s="18" t="s">
        <v>84</v>
      </c>
    </row>
    <row r="97" s="13" customFormat="1">
      <c r="A97" s="13"/>
      <c r="B97" s="225"/>
      <c r="C97" s="226"/>
      <c r="D97" s="218" t="s">
        <v>197</v>
      </c>
      <c r="E97" s="227" t="s">
        <v>19</v>
      </c>
      <c r="F97" s="228" t="s">
        <v>567</v>
      </c>
      <c r="G97" s="226"/>
      <c r="H97" s="229">
        <v>2.8999999999999999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197</v>
      </c>
      <c r="AU97" s="235" t="s">
        <v>84</v>
      </c>
      <c r="AV97" s="13" t="s">
        <v>84</v>
      </c>
      <c r="AW97" s="13" t="s">
        <v>36</v>
      </c>
      <c r="AX97" s="13" t="s">
        <v>82</v>
      </c>
      <c r="AY97" s="235" t="s">
        <v>130</v>
      </c>
    </row>
    <row r="98" s="2" customFormat="1" ht="16.5" customHeight="1">
      <c r="A98" s="39"/>
      <c r="B98" s="40"/>
      <c r="C98" s="205" t="s">
        <v>160</v>
      </c>
      <c r="D98" s="205" t="s">
        <v>132</v>
      </c>
      <c r="E98" s="206" t="s">
        <v>614</v>
      </c>
      <c r="F98" s="207" t="s">
        <v>615</v>
      </c>
      <c r="G98" s="208" t="s">
        <v>151</v>
      </c>
      <c r="H98" s="209">
        <v>29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45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137</v>
      </c>
      <c r="AT98" s="216" t="s">
        <v>132</v>
      </c>
      <c r="AU98" s="216" t="s">
        <v>84</v>
      </c>
      <c r="AY98" s="18" t="s">
        <v>130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82</v>
      </c>
      <c r="BK98" s="217">
        <f>ROUND(I98*H98,2)</f>
        <v>0</v>
      </c>
      <c r="BL98" s="18" t="s">
        <v>137</v>
      </c>
      <c r="BM98" s="216" t="s">
        <v>616</v>
      </c>
    </row>
    <row r="99" s="2" customFormat="1">
      <c r="A99" s="39"/>
      <c r="B99" s="40"/>
      <c r="C99" s="41"/>
      <c r="D99" s="218" t="s">
        <v>139</v>
      </c>
      <c r="E99" s="41"/>
      <c r="F99" s="219" t="s">
        <v>617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139</v>
      </c>
      <c r="AU99" s="18" t="s">
        <v>84</v>
      </c>
    </row>
    <row r="100" s="2" customFormat="1" ht="16.5" customHeight="1">
      <c r="A100" s="39"/>
      <c r="B100" s="40"/>
      <c r="C100" s="205" t="s">
        <v>166</v>
      </c>
      <c r="D100" s="205" t="s">
        <v>132</v>
      </c>
      <c r="E100" s="206" t="s">
        <v>568</v>
      </c>
      <c r="F100" s="207" t="s">
        <v>569</v>
      </c>
      <c r="G100" s="208" t="s">
        <v>193</v>
      </c>
      <c r="H100" s="209">
        <v>14.5</v>
      </c>
      <c r="I100" s="210"/>
      <c r="J100" s="211">
        <f>ROUND(I100*H100,2)</f>
        <v>0</v>
      </c>
      <c r="K100" s="207" t="s">
        <v>136</v>
      </c>
      <c r="L100" s="45"/>
      <c r="M100" s="212" t="s">
        <v>19</v>
      </c>
      <c r="N100" s="213" t="s">
        <v>45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137</v>
      </c>
      <c r="AT100" s="216" t="s">
        <v>132</v>
      </c>
      <c r="AU100" s="216" t="s">
        <v>84</v>
      </c>
      <c r="AY100" s="18" t="s">
        <v>130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82</v>
      </c>
      <c r="BK100" s="217">
        <f>ROUND(I100*H100,2)</f>
        <v>0</v>
      </c>
      <c r="BL100" s="18" t="s">
        <v>137</v>
      </c>
      <c r="BM100" s="216" t="s">
        <v>604</v>
      </c>
    </row>
    <row r="101" s="2" customFormat="1">
      <c r="A101" s="39"/>
      <c r="B101" s="40"/>
      <c r="C101" s="41"/>
      <c r="D101" s="218" t="s">
        <v>139</v>
      </c>
      <c r="E101" s="41"/>
      <c r="F101" s="219" t="s">
        <v>571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139</v>
      </c>
      <c r="AU101" s="18" t="s">
        <v>84</v>
      </c>
    </row>
    <row r="102" s="2" customFormat="1">
      <c r="A102" s="39"/>
      <c r="B102" s="40"/>
      <c r="C102" s="41"/>
      <c r="D102" s="223" t="s">
        <v>141</v>
      </c>
      <c r="E102" s="41"/>
      <c r="F102" s="224" t="s">
        <v>572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141</v>
      </c>
      <c r="AU102" s="18" t="s">
        <v>84</v>
      </c>
    </row>
    <row r="103" s="13" customFormat="1">
      <c r="A103" s="13"/>
      <c r="B103" s="225"/>
      <c r="C103" s="226"/>
      <c r="D103" s="218" t="s">
        <v>197</v>
      </c>
      <c r="E103" s="227" t="s">
        <v>19</v>
      </c>
      <c r="F103" s="228" t="s">
        <v>605</v>
      </c>
      <c r="G103" s="226"/>
      <c r="H103" s="229">
        <v>14.5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197</v>
      </c>
      <c r="AU103" s="235" t="s">
        <v>84</v>
      </c>
      <c r="AV103" s="13" t="s">
        <v>84</v>
      </c>
      <c r="AW103" s="13" t="s">
        <v>36</v>
      </c>
      <c r="AX103" s="13" t="s">
        <v>82</v>
      </c>
      <c r="AY103" s="235" t="s">
        <v>130</v>
      </c>
    </row>
    <row r="104" s="2" customFormat="1" ht="16.5" customHeight="1">
      <c r="A104" s="39"/>
      <c r="B104" s="40"/>
      <c r="C104" s="205" t="s">
        <v>172</v>
      </c>
      <c r="D104" s="205" t="s">
        <v>132</v>
      </c>
      <c r="E104" s="206" t="s">
        <v>574</v>
      </c>
      <c r="F104" s="207" t="s">
        <v>575</v>
      </c>
      <c r="G104" s="208" t="s">
        <v>193</v>
      </c>
      <c r="H104" s="209">
        <v>14.5</v>
      </c>
      <c r="I104" s="210"/>
      <c r="J104" s="211">
        <f>ROUND(I104*H104,2)</f>
        <v>0</v>
      </c>
      <c r="K104" s="207" t="s">
        <v>136</v>
      </c>
      <c r="L104" s="45"/>
      <c r="M104" s="212" t="s">
        <v>19</v>
      </c>
      <c r="N104" s="213" t="s">
        <v>45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137</v>
      </c>
      <c r="AT104" s="216" t="s">
        <v>132</v>
      </c>
      <c r="AU104" s="216" t="s">
        <v>84</v>
      </c>
      <c r="AY104" s="18" t="s">
        <v>130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82</v>
      </c>
      <c r="BK104" s="217">
        <f>ROUND(I104*H104,2)</f>
        <v>0</v>
      </c>
      <c r="BL104" s="18" t="s">
        <v>137</v>
      </c>
      <c r="BM104" s="216" t="s">
        <v>606</v>
      </c>
    </row>
    <row r="105" s="2" customFormat="1">
      <c r="A105" s="39"/>
      <c r="B105" s="40"/>
      <c r="C105" s="41"/>
      <c r="D105" s="218" t="s">
        <v>139</v>
      </c>
      <c r="E105" s="41"/>
      <c r="F105" s="219" t="s">
        <v>577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139</v>
      </c>
      <c r="AU105" s="18" t="s">
        <v>84</v>
      </c>
    </row>
    <row r="106" s="2" customFormat="1">
      <c r="A106" s="39"/>
      <c r="B106" s="40"/>
      <c r="C106" s="41"/>
      <c r="D106" s="223" t="s">
        <v>141</v>
      </c>
      <c r="E106" s="41"/>
      <c r="F106" s="224" t="s">
        <v>578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141</v>
      </c>
      <c r="AU106" s="18" t="s">
        <v>84</v>
      </c>
    </row>
    <row r="107" s="13" customFormat="1">
      <c r="A107" s="13"/>
      <c r="B107" s="225"/>
      <c r="C107" s="226"/>
      <c r="D107" s="218" t="s">
        <v>197</v>
      </c>
      <c r="E107" s="227" t="s">
        <v>19</v>
      </c>
      <c r="F107" s="228" t="s">
        <v>605</v>
      </c>
      <c r="G107" s="226"/>
      <c r="H107" s="229">
        <v>14.5</v>
      </c>
      <c r="I107" s="230"/>
      <c r="J107" s="226"/>
      <c r="K107" s="226"/>
      <c r="L107" s="231"/>
      <c r="M107" s="272"/>
      <c r="N107" s="273"/>
      <c r="O107" s="273"/>
      <c r="P107" s="273"/>
      <c r="Q107" s="273"/>
      <c r="R107" s="273"/>
      <c r="S107" s="273"/>
      <c r="T107" s="27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197</v>
      </c>
      <c r="AU107" s="235" t="s">
        <v>84</v>
      </c>
      <c r="AV107" s="13" t="s">
        <v>84</v>
      </c>
      <c r="AW107" s="13" t="s">
        <v>36</v>
      </c>
      <c r="AX107" s="13" t="s">
        <v>82</v>
      </c>
      <c r="AY107" s="235" t="s">
        <v>130</v>
      </c>
    </row>
    <row r="108" s="2" customFormat="1" ht="6.96" customHeight="1">
      <c r="A108" s="39"/>
      <c r="B108" s="60"/>
      <c r="C108" s="61"/>
      <c r="D108" s="61"/>
      <c r="E108" s="61"/>
      <c r="F108" s="61"/>
      <c r="G108" s="61"/>
      <c r="H108" s="61"/>
      <c r="I108" s="61"/>
      <c r="J108" s="61"/>
      <c r="K108" s="61"/>
      <c r="L108" s="45"/>
      <c r="M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</sheetData>
  <sheetProtection sheet="1" autoFilter="0" formatColumns="0" formatRows="0" objects="1" scenarios="1" spinCount="100000" saltValue="qrawoAQ0Hp7W7h3vMj306V9QBw+1WnAhDCFIb3VmwDD6umvpwR/EVnOg/xQaidjJGtCwjKe83cf7c+2EvhmMgQ==" hashValue="pcDCjAMrtLVIsMpYZHFImvv10BwMi6mabKlSOFSPNgf58MHuBRZrRJpsEOcn5J9svgl/Rd0GgNjOwnEn2AG84g==" algorithmName="SHA-512" password="CC35"/>
  <autoFilter ref="C80:K10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3_02/112155215"/>
    <hyperlink ref="F89" r:id="rId2" display="https://podminky.urs.cz/item/CS_URS_2023_02/183411211"/>
    <hyperlink ref="F93" r:id="rId3" display="https://podminky.urs.cz/item/CS_URS_2023_01/184816111"/>
    <hyperlink ref="F102" r:id="rId4" display="https://podminky.urs.cz/item/CS_URS_2023_02/185804311"/>
    <hyperlink ref="F106" r:id="rId5" display="https://podminky.urs.cz/item/CS_URS_2023_02/185851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100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Polní cesta HC15 k.ú. Strážnice u Mělníka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618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3.11.2023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35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37</v>
      </c>
      <c r="E23" s="39"/>
      <c r="F23" s="39"/>
      <c r="G23" s="39"/>
      <c r="H23" s="39"/>
      <c r="I23" s="133" t="s">
        <v>26</v>
      </c>
      <c r="J23" s="137" t="s">
        <v>33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29</v>
      </c>
      <c r="J24" s="137" t="s">
        <v>35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ROUND((SUM(BE85:BE136)),  2)</f>
        <v>0</v>
      </c>
      <c r="G33" s="39"/>
      <c r="H33" s="39"/>
      <c r="I33" s="149">
        <v>0.20999999999999999</v>
      </c>
      <c r="J33" s="148">
        <f>ROUND(((SUM(BE85:BE136))*I33),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ROUND((SUM(BF85:BF136)),  2)</f>
        <v>0</v>
      </c>
      <c r="G34" s="39"/>
      <c r="H34" s="39"/>
      <c r="I34" s="149">
        <v>0.14999999999999999</v>
      </c>
      <c r="J34" s="148">
        <f>ROUND(((SUM(BF85:BF136))*I34),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ROUND((SUM(BG85:BG136)),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ROUND((SUM(BH85:BH136)),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ROUND((SUM(BI85:BI136)),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Polní cesta HC15 k.ú. Strážnice u Mělníka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VRN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k.ú. Strážnice u Mělníka</v>
      </c>
      <c r="G52" s="41"/>
      <c r="H52" s="41"/>
      <c r="I52" s="33" t="s">
        <v>23</v>
      </c>
      <c r="J52" s="73" t="str">
        <f>IF(J12="","",J12)</f>
        <v>3.11.2023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SPÚ-KPÚ pro Středočeský kraj, Pobočka Mělník</v>
      </c>
      <c r="G54" s="41"/>
      <c r="H54" s="41"/>
      <c r="I54" s="33" t="s">
        <v>32</v>
      </c>
      <c r="J54" s="37" t="str">
        <f>E21</f>
        <v>Georeal spol.s.r.o.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37</v>
      </c>
      <c r="J55" s="37" t="str">
        <f>E24</f>
        <v>Georeal spol.s.r.o.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104</v>
      </c>
      <c r="D57" s="163"/>
      <c r="E57" s="163"/>
      <c r="F57" s="163"/>
      <c r="G57" s="163"/>
      <c r="H57" s="163"/>
      <c r="I57" s="163"/>
      <c r="J57" s="164" t="s">
        <v>105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106</v>
      </c>
    </row>
    <row r="60" s="9" customFormat="1" ht="24.96" customHeight="1">
      <c r="A60" s="9"/>
      <c r="B60" s="166"/>
      <c r="C60" s="167"/>
      <c r="D60" s="168" t="s">
        <v>618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619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620</v>
      </c>
      <c r="E62" s="175"/>
      <c r="F62" s="175"/>
      <c r="G62" s="175"/>
      <c r="H62" s="175"/>
      <c r="I62" s="175"/>
      <c r="J62" s="176">
        <f>J109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621</v>
      </c>
      <c r="E63" s="175"/>
      <c r="F63" s="175"/>
      <c r="G63" s="175"/>
      <c r="H63" s="175"/>
      <c r="I63" s="175"/>
      <c r="J63" s="176">
        <f>J113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622</v>
      </c>
      <c r="E64" s="175"/>
      <c r="F64" s="175"/>
      <c r="G64" s="175"/>
      <c r="H64" s="175"/>
      <c r="I64" s="175"/>
      <c r="J64" s="176">
        <f>J123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623</v>
      </c>
      <c r="E65" s="175"/>
      <c r="F65" s="175"/>
      <c r="G65" s="175"/>
      <c r="H65" s="175"/>
      <c r="I65" s="175"/>
      <c r="J65" s="176">
        <f>J128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115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Polní cesta HC15 k.ú. Strážnice u Mělníka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101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VRN - Vedlejší rozpočtové náklady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k.ú. Strážnice u Mělníka</v>
      </c>
      <c r="G79" s="41"/>
      <c r="H79" s="41"/>
      <c r="I79" s="33" t="s">
        <v>23</v>
      </c>
      <c r="J79" s="73" t="str">
        <f>IF(J12="","",J12)</f>
        <v>3.11.2023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>SPÚ-KPÚ pro Středočeský kraj, Pobočka Mělník</v>
      </c>
      <c r="G81" s="41"/>
      <c r="H81" s="41"/>
      <c r="I81" s="33" t="s">
        <v>32</v>
      </c>
      <c r="J81" s="37" t="str">
        <f>E21</f>
        <v>Georeal spol.s.r.o.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30</v>
      </c>
      <c r="D82" s="41"/>
      <c r="E82" s="41"/>
      <c r="F82" s="28" t="str">
        <f>IF(E18="","",E18)</f>
        <v>Vyplň údaj</v>
      </c>
      <c r="G82" s="41"/>
      <c r="H82" s="41"/>
      <c r="I82" s="33" t="s">
        <v>37</v>
      </c>
      <c r="J82" s="37" t="str">
        <f>E24</f>
        <v>Georeal spol.s.r.o.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116</v>
      </c>
      <c r="D84" s="181" t="s">
        <v>59</v>
      </c>
      <c r="E84" s="181" t="s">
        <v>55</v>
      </c>
      <c r="F84" s="181" t="s">
        <v>56</v>
      </c>
      <c r="G84" s="181" t="s">
        <v>117</v>
      </c>
      <c r="H84" s="181" t="s">
        <v>118</v>
      </c>
      <c r="I84" s="181" t="s">
        <v>119</v>
      </c>
      <c r="J84" s="181" t="s">
        <v>105</v>
      </c>
      <c r="K84" s="182" t="s">
        <v>120</v>
      </c>
      <c r="L84" s="183"/>
      <c r="M84" s="93" t="s">
        <v>19</v>
      </c>
      <c r="N84" s="94" t="s">
        <v>44</v>
      </c>
      <c r="O84" s="94" t="s">
        <v>121</v>
      </c>
      <c r="P84" s="94" t="s">
        <v>122</v>
      </c>
      <c r="Q84" s="94" t="s">
        <v>123</v>
      </c>
      <c r="R84" s="94" t="s">
        <v>124</v>
      </c>
      <c r="S84" s="94" t="s">
        <v>125</v>
      </c>
      <c r="T84" s="95" t="s">
        <v>126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127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</f>
        <v>0</v>
      </c>
      <c r="Q85" s="97"/>
      <c r="R85" s="186">
        <f>R86</f>
        <v>0</v>
      </c>
      <c r="S85" s="97"/>
      <c r="T85" s="187">
        <f>T86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73</v>
      </c>
      <c r="AU85" s="18" t="s">
        <v>106</v>
      </c>
      <c r="BK85" s="188">
        <f>BK86</f>
        <v>0</v>
      </c>
    </row>
    <row r="86" s="12" customFormat="1" ht="25.92" customHeight="1">
      <c r="A86" s="12"/>
      <c r="B86" s="189"/>
      <c r="C86" s="190"/>
      <c r="D86" s="191" t="s">
        <v>73</v>
      </c>
      <c r="E86" s="192" t="s">
        <v>97</v>
      </c>
      <c r="F86" s="192" t="s">
        <v>98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P87+P109+P113+P123+P128</f>
        <v>0</v>
      </c>
      <c r="Q86" s="197"/>
      <c r="R86" s="198">
        <f>R87+R109+R113+R123+R128</f>
        <v>0</v>
      </c>
      <c r="S86" s="197"/>
      <c r="T86" s="199">
        <f>T87+T109+T113+T123+T128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160</v>
      </c>
      <c r="AT86" s="201" t="s">
        <v>73</v>
      </c>
      <c r="AU86" s="201" t="s">
        <v>74</v>
      </c>
      <c r="AY86" s="200" t="s">
        <v>130</v>
      </c>
      <c r="BK86" s="202">
        <f>BK87+BK109+BK113+BK123+BK128</f>
        <v>0</v>
      </c>
    </row>
    <row r="87" s="12" customFormat="1" ht="22.8" customHeight="1">
      <c r="A87" s="12"/>
      <c r="B87" s="189"/>
      <c r="C87" s="190"/>
      <c r="D87" s="191" t="s">
        <v>73</v>
      </c>
      <c r="E87" s="203" t="s">
        <v>624</v>
      </c>
      <c r="F87" s="203" t="s">
        <v>625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SUM(P88:P108)</f>
        <v>0</v>
      </c>
      <c r="Q87" s="197"/>
      <c r="R87" s="198">
        <f>SUM(R88:R108)</f>
        <v>0</v>
      </c>
      <c r="S87" s="197"/>
      <c r="T87" s="199">
        <f>SUM(T88:T108)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160</v>
      </c>
      <c r="AT87" s="201" t="s">
        <v>73</v>
      </c>
      <c r="AU87" s="201" t="s">
        <v>82</v>
      </c>
      <c r="AY87" s="200" t="s">
        <v>130</v>
      </c>
      <c r="BK87" s="202">
        <f>SUM(BK88:BK108)</f>
        <v>0</v>
      </c>
    </row>
    <row r="88" s="2" customFormat="1" ht="16.5" customHeight="1">
      <c r="A88" s="39"/>
      <c r="B88" s="40"/>
      <c r="C88" s="205" t="s">
        <v>82</v>
      </c>
      <c r="D88" s="205" t="s">
        <v>132</v>
      </c>
      <c r="E88" s="206" t="s">
        <v>626</v>
      </c>
      <c r="F88" s="207" t="s">
        <v>627</v>
      </c>
      <c r="G88" s="208" t="s">
        <v>349</v>
      </c>
      <c r="H88" s="209">
        <v>1</v>
      </c>
      <c r="I88" s="210"/>
      <c r="J88" s="211">
        <f>ROUND(I88*H88,2)</f>
        <v>0</v>
      </c>
      <c r="K88" s="207" t="s">
        <v>136</v>
      </c>
      <c r="L88" s="45"/>
      <c r="M88" s="212" t="s">
        <v>19</v>
      </c>
      <c r="N88" s="213" t="s">
        <v>45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628</v>
      </c>
      <c r="AT88" s="216" t="s">
        <v>132</v>
      </c>
      <c r="AU88" s="216" t="s">
        <v>84</v>
      </c>
      <c r="AY88" s="18" t="s">
        <v>130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82</v>
      </c>
      <c r="BK88" s="217">
        <f>ROUND(I88*H88,2)</f>
        <v>0</v>
      </c>
      <c r="BL88" s="18" t="s">
        <v>628</v>
      </c>
      <c r="BM88" s="216" t="s">
        <v>629</v>
      </c>
    </row>
    <row r="89" s="2" customFormat="1">
      <c r="A89" s="39"/>
      <c r="B89" s="40"/>
      <c r="C89" s="41"/>
      <c r="D89" s="218" t="s">
        <v>139</v>
      </c>
      <c r="E89" s="41"/>
      <c r="F89" s="219" t="s">
        <v>627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139</v>
      </c>
      <c r="AU89" s="18" t="s">
        <v>84</v>
      </c>
    </row>
    <row r="90" s="2" customFormat="1">
      <c r="A90" s="39"/>
      <c r="B90" s="40"/>
      <c r="C90" s="41"/>
      <c r="D90" s="223" t="s">
        <v>141</v>
      </c>
      <c r="E90" s="41"/>
      <c r="F90" s="224" t="s">
        <v>630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141</v>
      </c>
      <c r="AU90" s="18" t="s">
        <v>84</v>
      </c>
    </row>
    <row r="91" s="2" customFormat="1" ht="16.5" customHeight="1">
      <c r="A91" s="39"/>
      <c r="B91" s="40"/>
      <c r="C91" s="205" t="s">
        <v>84</v>
      </c>
      <c r="D91" s="205" t="s">
        <v>132</v>
      </c>
      <c r="E91" s="206" t="s">
        <v>631</v>
      </c>
      <c r="F91" s="207" t="s">
        <v>632</v>
      </c>
      <c r="G91" s="208" t="s">
        <v>349</v>
      </c>
      <c r="H91" s="209">
        <v>1</v>
      </c>
      <c r="I91" s="210"/>
      <c r="J91" s="211">
        <f>ROUND(I91*H91,2)</f>
        <v>0</v>
      </c>
      <c r="K91" s="207" t="s">
        <v>344</v>
      </c>
      <c r="L91" s="45"/>
      <c r="M91" s="212" t="s">
        <v>19</v>
      </c>
      <c r="N91" s="213" t="s">
        <v>45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628</v>
      </c>
      <c r="AT91" s="216" t="s">
        <v>132</v>
      </c>
      <c r="AU91" s="216" t="s">
        <v>84</v>
      </c>
      <c r="AY91" s="18" t="s">
        <v>130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82</v>
      </c>
      <c r="BK91" s="217">
        <f>ROUND(I91*H91,2)</f>
        <v>0</v>
      </c>
      <c r="BL91" s="18" t="s">
        <v>628</v>
      </c>
      <c r="BM91" s="216" t="s">
        <v>633</v>
      </c>
    </row>
    <row r="92" s="2" customFormat="1">
      <c r="A92" s="39"/>
      <c r="B92" s="40"/>
      <c r="C92" s="41"/>
      <c r="D92" s="218" t="s">
        <v>139</v>
      </c>
      <c r="E92" s="41"/>
      <c r="F92" s="219" t="s">
        <v>632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139</v>
      </c>
      <c r="AU92" s="18" t="s">
        <v>84</v>
      </c>
    </row>
    <row r="93" s="2" customFormat="1">
      <c r="A93" s="39"/>
      <c r="B93" s="40"/>
      <c r="C93" s="41"/>
      <c r="D93" s="223" t="s">
        <v>141</v>
      </c>
      <c r="E93" s="41"/>
      <c r="F93" s="224" t="s">
        <v>634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141</v>
      </c>
      <c r="AU93" s="18" t="s">
        <v>84</v>
      </c>
    </row>
    <row r="94" s="2" customFormat="1">
      <c r="A94" s="39"/>
      <c r="B94" s="40"/>
      <c r="C94" s="41"/>
      <c r="D94" s="218" t="s">
        <v>280</v>
      </c>
      <c r="E94" s="41"/>
      <c r="F94" s="267" t="s">
        <v>635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280</v>
      </c>
      <c r="AU94" s="18" t="s">
        <v>84</v>
      </c>
    </row>
    <row r="95" s="2" customFormat="1" ht="16.5" customHeight="1">
      <c r="A95" s="39"/>
      <c r="B95" s="40"/>
      <c r="C95" s="205" t="s">
        <v>148</v>
      </c>
      <c r="D95" s="205" t="s">
        <v>132</v>
      </c>
      <c r="E95" s="206" t="s">
        <v>636</v>
      </c>
      <c r="F95" s="207" t="s">
        <v>637</v>
      </c>
      <c r="G95" s="208" t="s">
        <v>349</v>
      </c>
      <c r="H95" s="209">
        <v>1</v>
      </c>
      <c r="I95" s="210"/>
      <c r="J95" s="211">
        <f>ROUND(I95*H95,2)</f>
        <v>0</v>
      </c>
      <c r="K95" s="207" t="s">
        <v>344</v>
      </c>
      <c r="L95" s="45"/>
      <c r="M95" s="212" t="s">
        <v>19</v>
      </c>
      <c r="N95" s="213" t="s">
        <v>45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628</v>
      </c>
      <c r="AT95" s="216" t="s">
        <v>132</v>
      </c>
      <c r="AU95" s="216" t="s">
        <v>84</v>
      </c>
      <c r="AY95" s="18" t="s">
        <v>130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82</v>
      </c>
      <c r="BK95" s="217">
        <f>ROUND(I95*H95,2)</f>
        <v>0</v>
      </c>
      <c r="BL95" s="18" t="s">
        <v>628</v>
      </c>
      <c r="BM95" s="216" t="s">
        <v>638</v>
      </c>
    </row>
    <row r="96" s="2" customFormat="1">
      <c r="A96" s="39"/>
      <c r="B96" s="40"/>
      <c r="C96" s="41"/>
      <c r="D96" s="218" t="s">
        <v>139</v>
      </c>
      <c r="E96" s="41"/>
      <c r="F96" s="219" t="s">
        <v>637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139</v>
      </c>
      <c r="AU96" s="18" t="s">
        <v>84</v>
      </c>
    </row>
    <row r="97" s="2" customFormat="1">
      <c r="A97" s="39"/>
      <c r="B97" s="40"/>
      <c r="C97" s="41"/>
      <c r="D97" s="223" t="s">
        <v>141</v>
      </c>
      <c r="E97" s="41"/>
      <c r="F97" s="224" t="s">
        <v>639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141</v>
      </c>
      <c r="AU97" s="18" t="s">
        <v>84</v>
      </c>
    </row>
    <row r="98" s="2" customFormat="1">
      <c r="A98" s="39"/>
      <c r="B98" s="40"/>
      <c r="C98" s="41"/>
      <c r="D98" s="218" t="s">
        <v>280</v>
      </c>
      <c r="E98" s="41"/>
      <c r="F98" s="267" t="s">
        <v>640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280</v>
      </c>
      <c r="AU98" s="18" t="s">
        <v>84</v>
      </c>
    </row>
    <row r="99" s="2" customFormat="1" ht="16.5" customHeight="1">
      <c r="A99" s="39"/>
      <c r="B99" s="40"/>
      <c r="C99" s="205" t="s">
        <v>137</v>
      </c>
      <c r="D99" s="205" t="s">
        <v>132</v>
      </c>
      <c r="E99" s="206" t="s">
        <v>641</v>
      </c>
      <c r="F99" s="207" t="s">
        <v>642</v>
      </c>
      <c r="G99" s="208" t="s">
        <v>349</v>
      </c>
      <c r="H99" s="209">
        <v>1</v>
      </c>
      <c r="I99" s="210"/>
      <c r="J99" s="211">
        <f>ROUND(I99*H99,2)</f>
        <v>0</v>
      </c>
      <c r="K99" s="207" t="s">
        <v>344</v>
      </c>
      <c r="L99" s="45"/>
      <c r="M99" s="212" t="s">
        <v>19</v>
      </c>
      <c r="N99" s="213" t="s">
        <v>45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628</v>
      </c>
      <c r="AT99" s="216" t="s">
        <v>132</v>
      </c>
      <c r="AU99" s="216" t="s">
        <v>84</v>
      </c>
      <c r="AY99" s="18" t="s">
        <v>130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82</v>
      </c>
      <c r="BK99" s="217">
        <f>ROUND(I99*H99,2)</f>
        <v>0</v>
      </c>
      <c r="BL99" s="18" t="s">
        <v>628</v>
      </c>
      <c r="BM99" s="216" t="s">
        <v>643</v>
      </c>
    </row>
    <row r="100" s="2" customFormat="1">
      <c r="A100" s="39"/>
      <c r="B100" s="40"/>
      <c r="C100" s="41"/>
      <c r="D100" s="218" t="s">
        <v>139</v>
      </c>
      <c r="E100" s="41"/>
      <c r="F100" s="219" t="s">
        <v>642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139</v>
      </c>
      <c r="AU100" s="18" t="s">
        <v>84</v>
      </c>
    </row>
    <row r="101" s="2" customFormat="1">
      <c r="A101" s="39"/>
      <c r="B101" s="40"/>
      <c r="C101" s="41"/>
      <c r="D101" s="223" t="s">
        <v>141</v>
      </c>
      <c r="E101" s="41"/>
      <c r="F101" s="224" t="s">
        <v>644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141</v>
      </c>
      <c r="AU101" s="18" t="s">
        <v>84</v>
      </c>
    </row>
    <row r="102" s="2" customFormat="1" ht="16.5" customHeight="1">
      <c r="A102" s="39"/>
      <c r="B102" s="40"/>
      <c r="C102" s="205" t="s">
        <v>160</v>
      </c>
      <c r="D102" s="205" t="s">
        <v>132</v>
      </c>
      <c r="E102" s="206" t="s">
        <v>645</v>
      </c>
      <c r="F102" s="207" t="s">
        <v>646</v>
      </c>
      <c r="G102" s="208" t="s">
        <v>349</v>
      </c>
      <c r="H102" s="209">
        <v>1</v>
      </c>
      <c r="I102" s="210"/>
      <c r="J102" s="211">
        <f>ROUND(I102*H102,2)</f>
        <v>0</v>
      </c>
      <c r="K102" s="207" t="s">
        <v>344</v>
      </c>
      <c r="L102" s="45"/>
      <c r="M102" s="212" t="s">
        <v>19</v>
      </c>
      <c r="N102" s="213" t="s">
        <v>45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628</v>
      </c>
      <c r="AT102" s="216" t="s">
        <v>132</v>
      </c>
      <c r="AU102" s="216" t="s">
        <v>84</v>
      </c>
      <c r="AY102" s="18" t="s">
        <v>130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82</v>
      </c>
      <c r="BK102" s="217">
        <f>ROUND(I102*H102,2)</f>
        <v>0</v>
      </c>
      <c r="BL102" s="18" t="s">
        <v>628</v>
      </c>
      <c r="BM102" s="216" t="s">
        <v>647</v>
      </c>
    </row>
    <row r="103" s="2" customFormat="1">
      <c r="A103" s="39"/>
      <c r="B103" s="40"/>
      <c r="C103" s="41"/>
      <c r="D103" s="218" t="s">
        <v>139</v>
      </c>
      <c r="E103" s="41"/>
      <c r="F103" s="219" t="s">
        <v>646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139</v>
      </c>
      <c r="AU103" s="18" t="s">
        <v>84</v>
      </c>
    </row>
    <row r="104" s="2" customFormat="1">
      <c r="A104" s="39"/>
      <c r="B104" s="40"/>
      <c r="C104" s="41"/>
      <c r="D104" s="223" t="s">
        <v>141</v>
      </c>
      <c r="E104" s="41"/>
      <c r="F104" s="224" t="s">
        <v>648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141</v>
      </c>
      <c r="AU104" s="18" t="s">
        <v>84</v>
      </c>
    </row>
    <row r="105" s="2" customFormat="1">
      <c r="A105" s="39"/>
      <c r="B105" s="40"/>
      <c r="C105" s="41"/>
      <c r="D105" s="218" t="s">
        <v>280</v>
      </c>
      <c r="E105" s="41"/>
      <c r="F105" s="267" t="s">
        <v>649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280</v>
      </c>
      <c r="AU105" s="18" t="s">
        <v>84</v>
      </c>
    </row>
    <row r="106" s="2" customFormat="1" ht="16.5" customHeight="1">
      <c r="A106" s="39"/>
      <c r="B106" s="40"/>
      <c r="C106" s="205" t="s">
        <v>166</v>
      </c>
      <c r="D106" s="205" t="s">
        <v>132</v>
      </c>
      <c r="E106" s="206" t="s">
        <v>650</v>
      </c>
      <c r="F106" s="207" t="s">
        <v>651</v>
      </c>
      <c r="G106" s="208" t="s">
        <v>349</v>
      </c>
      <c r="H106" s="209">
        <v>1</v>
      </c>
      <c r="I106" s="210"/>
      <c r="J106" s="211">
        <f>ROUND(I106*H106,2)</f>
        <v>0</v>
      </c>
      <c r="K106" s="207" t="s">
        <v>344</v>
      </c>
      <c r="L106" s="45"/>
      <c r="M106" s="212" t="s">
        <v>19</v>
      </c>
      <c r="N106" s="213" t="s">
        <v>45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628</v>
      </c>
      <c r="AT106" s="216" t="s">
        <v>132</v>
      </c>
      <c r="AU106" s="216" t="s">
        <v>84</v>
      </c>
      <c r="AY106" s="18" t="s">
        <v>130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82</v>
      </c>
      <c r="BK106" s="217">
        <f>ROUND(I106*H106,2)</f>
        <v>0</v>
      </c>
      <c r="BL106" s="18" t="s">
        <v>628</v>
      </c>
      <c r="BM106" s="216" t="s">
        <v>652</v>
      </c>
    </row>
    <row r="107" s="2" customFormat="1">
      <c r="A107" s="39"/>
      <c r="B107" s="40"/>
      <c r="C107" s="41"/>
      <c r="D107" s="218" t="s">
        <v>139</v>
      </c>
      <c r="E107" s="41"/>
      <c r="F107" s="219" t="s">
        <v>651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139</v>
      </c>
      <c r="AU107" s="18" t="s">
        <v>84</v>
      </c>
    </row>
    <row r="108" s="2" customFormat="1">
      <c r="A108" s="39"/>
      <c r="B108" s="40"/>
      <c r="C108" s="41"/>
      <c r="D108" s="223" t="s">
        <v>141</v>
      </c>
      <c r="E108" s="41"/>
      <c r="F108" s="224" t="s">
        <v>653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141</v>
      </c>
      <c r="AU108" s="18" t="s">
        <v>84</v>
      </c>
    </row>
    <row r="109" s="12" customFormat="1" ht="22.8" customHeight="1">
      <c r="A109" s="12"/>
      <c r="B109" s="189"/>
      <c r="C109" s="190"/>
      <c r="D109" s="191" t="s">
        <v>73</v>
      </c>
      <c r="E109" s="203" t="s">
        <v>654</v>
      </c>
      <c r="F109" s="203" t="s">
        <v>655</v>
      </c>
      <c r="G109" s="190"/>
      <c r="H109" s="190"/>
      <c r="I109" s="193"/>
      <c r="J109" s="204">
        <f>BK109</f>
        <v>0</v>
      </c>
      <c r="K109" s="190"/>
      <c r="L109" s="195"/>
      <c r="M109" s="196"/>
      <c r="N109" s="197"/>
      <c r="O109" s="197"/>
      <c r="P109" s="198">
        <f>SUM(P110:P112)</f>
        <v>0</v>
      </c>
      <c r="Q109" s="197"/>
      <c r="R109" s="198">
        <f>SUM(R110:R112)</f>
        <v>0</v>
      </c>
      <c r="S109" s="197"/>
      <c r="T109" s="199">
        <f>SUM(T110:T112)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0" t="s">
        <v>160</v>
      </c>
      <c r="AT109" s="201" t="s">
        <v>73</v>
      </c>
      <c r="AU109" s="201" t="s">
        <v>82</v>
      </c>
      <c r="AY109" s="200" t="s">
        <v>130</v>
      </c>
      <c r="BK109" s="202">
        <f>SUM(BK110:BK112)</f>
        <v>0</v>
      </c>
    </row>
    <row r="110" s="2" customFormat="1" ht="16.5" customHeight="1">
      <c r="A110" s="39"/>
      <c r="B110" s="40"/>
      <c r="C110" s="205" t="s">
        <v>172</v>
      </c>
      <c r="D110" s="205" t="s">
        <v>132</v>
      </c>
      <c r="E110" s="206" t="s">
        <v>656</v>
      </c>
      <c r="F110" s="207" t="s">
        <v>655</v>
      </c>
      <c r="G110" s="208" t="s">
        <v>349</v>
      </c>
      <c r="H110" s="209">
        <v>1</v>
      </c>
      <c r="I110" s="210"/>
      <c r="J110" s="211">
        <f>ROUND(I110*H110,2)</f>
        <v>0</v>
      </c>
      <c r="K110" s="207" t="s">
        <v>344</v>
      </c>
      <c r="L110" s="45"/>
      <c r="M110" s="212" t="s">
        <v>19</v>
      </c>
      <c r="N110" s="213" t="s">
        <v>45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628</v>
      </c>
      <c r="AT110" s="216" t="s">
        <v>132</v>
      </c>
      <c r="AU110" s="216" t="s">
        <v>84</v>
      </c>
      <c r="AY110" s="18" t="s">
        <v>130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82</v>
      </c>
      <c r="BK110" s="217">
        <f>ROUND(I110*H110,2)</f>
        <v>0</v>
      </c>
      <c r="BL110" s="18" t="s">
        <v>628</v>
      </c>
      <c r="BM110" s="216" t="s">
        <v>657</v>
      </c>
    </row>
    <row r="111" s="2" customFormat="1">
      <c r="A111" s="39"/>
      <c r="B111" s="40"/>
      <c r="C111" s="41"/>
      <c r="D111" s="218" t="s">
        <v>139</v>
      </c>
      <c r="E111" s="41"/>
      <c r="F111" s="219" t="s">
        <v>655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139</v>
      </c>
      <c r="AU111" s="18" t="s">
        <v>84</v>
      </c>
    </row>
    <row r="112" s="2" customFormat="1">
      <c r="A112" s="39"/>
      <c r="B112" s="40"/>
      <c r="C112" s="41"/>
      <c r="D112" s="223" t="s">
        <v>141</v>
      </c>
      <c r="E112" s="41"/>
      <c r="F112" s="224" t="s">
        <v>658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141</v>
      </c>
      <c r="AU112" s="18" t="s">
        <v>84</v>
      </c>
    </row>
    <row r="113" s="12" customFormat="1" ht="22.8" customHeight="1">
      <c r="A113" s="12"/>
      <c r="B113" s="189"/>
      <c r="C113" s="190"/>
      <c r="D113" s="191" t="s">
        <v>73</v>
      </c>
      <c r="E113" s="203" t="s">
        <v>659</v>
      </c>
      <c r="F113" s="203" t="s">
        <v>660</v>
      </c>
      <c r="G113" s="190"/>
      <c r="H113" s="190"/>
      <c r="I113" s="193"/>
      <c r="J113" s="204">
        <f>BK113</f>
        <v>0</v>
      </c>
      <c r="K113" s="190"/>
      <c r="L113" s="195"/>
      <c r="M113" s="196"/>
      <c r="N113" s="197"/>
      <c r="O113" s="197"/>
      <c r="P113" s="198">
        <f>SUM(P114:P122)</f>
        <v>0</v>
      </c>
      <c r="Q113" s="197"/>
      <c r="R113" s="198">
        <f>SUM(R114:R122)</f>
        <v>0</v>
      </c>
      <c r="S113" s="197"/>
      <c r="T113" s="199">
        <f>SUM(T114:T122)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0" t="s">
        <v>160</v>
      </c>
      <c r="AT113" s="201" t="s">
        <v>73</v>
      </c>
      <c r="AU113" s="201" t="s">
        <v>82</v>
      </c>
      <c r="AY113" s="200" t="s">
        <v>130</v>
      </c>
      <c r="BK113" s="202">
        <f>SUM(BK114:BK122)</f>
        <v>0</v>
      </c>
    </row>
    <row r="114" s="2" customFormat="1" ht="16.5" customHeight="1">
      <c r="A114" s="39"/>
      <c r="B114" s="40"/>
      <c r="C114" s="205" t="s">
        <v>178</v>
      </c>
      <c r="D114" s="205" t="s">
        <v>132</v>
      </c>
      <c r="E114" s="206" t="s">
        <v>661</v>
      </c>
      <c r="F114" s="207" t="s">
        <v>662</v>
      </c>
      <c r="G114" s="208" t="s">
        <v>349</v>
      </c>
      <c r="H114" s="209">
        <v>1</v>
      </c>
      <c r="I114" s="210"/>
      <c r="J114" s="211">
        <f>ROUND(I114*H114,2)</f>
        <v>0</v>
      </c>
      <c r="K114" s="207" t="s">
        <v>344</v>
      </c>
      <c r="L114" s="45"/>
      <c r="M114" s="212" t="s">
        <v>19</v>
      </c>
      <c r="N114" s="213" t="s">
        <v>45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628</v>
      </c>
      <c r="AT114" s="216" t="s">
        <v>132</v>
      </c>
      <c r="AU114" s="216" t="s">
        <v>84</v>
      </c>
      <c r="AY114" s="18" t="s">
        <v>130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82</v>
      </c>
      <c r="BK114" s="217">
        <f>ROUND(I114*H114,2)</f>
        <v>0</v>
      </c>
      <c r="BL114" s="18" t="s">
        <v>628</v>
      </c>
      <c r="BM114" s="216" t="s">
        <v>663</v>
      </c>
    </row>
    <row r="115" s="2" customFormat="1">
      <c r="A115" s="39"/>
      <c r="B115" s="40"/>
      <c r="C115" s="41"/>
      <c r="D115" s="218" t="s">
        <v>139</v>
      </c>
      <c r="E115" s="41"/>
      <c r="F115" s="219" t="s">
        <v>662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139</v>
      </c>
      <c r="AU115" s="18" t="s">
        <v>84</v>
      </c>
    </row>
    <row r="116" s="2" customFormat="1">
      <c r="A116" s="39"/>
      <c r="B116" s="40"/>
      <c r="C116" s="41"/>
      <c r="D116" s="223" t="s">
        <v>141</v>
      </c>
      <c r="E116" s="41"/>
      <c r="F116" s="224" t="s">
        <v>664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141</v>
      </c>
      <c r="AU116" s="18" t="s">
        <v>84</v>
      </c>
    </row>
    <row r="117" s="2" customFormat="1">
      <c r="A117" s="39"/>
      <c r="B117" s="40"/>
      <c r="C117" s="41"/>
      <c r="D117" s="218" t="s">
        <v>280</v>
      </c>
      <c r="E117" s="41"/>
      <c r="F117" s="267" t="s">
        <v>665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280</v>
      </c>
      <c r="AU117" s="18" t="s">
        <v>84</v>
      </c>
    </row>
    <row r="118" s="13" customFormat="1">
      <c r="A118" s="13"/>
      <c r="B118" s="225"/>
      <c r="C118" s="226"/>
      <c r="D118" s="218" t="s">
        <v>197</v>
      </c>
      <c r="E118" s="227" t="s">
        <v>19</v>
      </c>
      <c r="F118" s="228" t="s">
        <v>666</v>
      </c>
      <c r="G118" s="226"/>
      <c r="H118" s="229">
        <v>1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197</v>
      </c>
      <c r="AU118" s="235" t="s">
        <v>84</v>
      </c>
      <c r="AV118" s="13" t="s">
        <v>84</v>
      </c>
      <c r="AW118" s="13" t="s">
        <v>36</v>
      </c>
      <c r="AX118" s="13" t="s">
        <v>82</v>
      </c>
      <c r="AY118" s="235" t="s">
        <v>130</v>
      </c>
    </row>
    <row r="119" s="2" customFormat="1" ht="16.5" customHeight="1">
      <c r="A119" s="39"/>
      <c r="B119" s="40"/>
      <c r="C119" s="205" t="s">
        <v>184</v>
      </c>
      <c r="D119" s="205" t="s">
        <v>132</v>
      </c>
      <c r="E119" s="206" t="s">
        <v>667</v>
      </c>
      <c r="F119" s="207" t="s">
        <v>668</v>
      </c>
      <c r="G119" s="208" t="s">
        <v>349</v>
      </c>
      <c r="H119" s="209">
        <v>1</v>
      </c>
      <c r="I119" s="210"/>
      <c r="J119" s="211">
        <f>ROUND(I119*H119,2)</f>
        <v>0</v>
      </c>
      <c r="K119" s="207" t="s">
        <v>344</v>
      </c>
      <c r="L119" s="45"/>
      <c r="M119" s="212" t="s">
        <v>19</v>
      </c>
      <c r="N119" s="213" t="s">
        <v>45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628</v>
      </c>
      <c r="AT119" s="216" t="s">
        <v>132</v>
      </c>
      <c r="AU119" s="216" t="s">
        <v>84</v>
      </c>
      <c r="AY119" s="18" t="s">
        <v>130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82</v>
      </c>
      <c r="BK119" s="217">
        <f>ROUND(I119*H119,2)</f>
        <v>0</v>
      </c>
      <c r="BL119" s="18" t="s">
        <v>628</v>
      </c>
      <c r="BM119" s="216" t="s">
        <v>669</v>
      </c>
    </row>
    <row r="120" s="2" customFormat="1">
      <c r="A120" s="39"/>
      <c r="B120" s="40"/>
      <c r="C120" s="41"/>
      <c r="D120" s="218" t="s">
        <v>139</v>
      </c>
      <c r="E120" s="41"/>
      <c r="F120" s="219" t="s">
        <v>668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139</v>
      </c>
      <c r="AU120" s="18" t="s">
        <v>84</v>
      </c>
    </row>
    <row r="121" s="2" customFormat="1">
      <c r="A121" s="39"/>
      <c r="B121" s="40"/>
      <c r="C121" s="41"/>
      <c r="D121" s="223" t="s">
        <v>141</v>
      </c>
      <c r="E121" s="41"/>
      <c r="F121" s="224" t="s">
        <v>670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141</v>
      </c>
      <c r="AU121" s="18" t="s">
        <v>84</v>
      </c>
    </row>
    <row r="122" s="13" customFormat="1">
      <c r="A122" s="13"/>
      <c r="B122" s="225"/>
      <c r="C122" s="226"/>
      <c r="D122" s="218" t="s">
        <v>197</v>
      </c>
      <c r="E122" s="227" t="s">
        <v>19</v>
      </c>
      <c r="F122" s="228" t="s">
        <v>671</v>
      </c>
      <c r="G122" s="226"/>
      <c r="H122" s="229">
        <v>1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197</v>
      </c>
      <c r="AU122" s="235" t="s">
        <v>84</v>
      </c>
      <c r="AV122" s="13" t="s">
        <v>84</v>
      </c>
      <c r="AW122" s="13" t="s">
        <v>36</v>
      </c>
      <c r="AX122" s="13" t="s">
        <v>82</v>
      </c>
      <c r="AY122" s="235" t="s">
        <v>130</v>
      </c>
    </row>
    <row r="123" s="12" customFormat="1" ht="22.8" customHeight="1">
      <c r="A123" s="12"/>
      <c r="B123" s="189"/>
      <c r="C123" s="190"/>
      <c r="D123" s="191" t="s">
        <v>73</v>
      </c>
      <c r="E123" s="203" t="s">
        <v>672</v>
      </c>
      <c r="F123" s="203" t="s">
        <v>673</v>
      </c>
      <c r="G123" s="190"/>
      <c r="H123" s="190"/>
      <c r="I123" s="193"/>
      <c r="J123" s="204">
        <f>BK123</f>
        <v>0</v>
      </c>
      <c r="K123" s="190"/>
      <c r="L123" s="195"/>
      <c r="M123" s="196"/>
      <c r="N123" s="197"/>
      <c r="O123" s="197"/>
      <c r="P123" s="198">
        <f>SUM(P124:P127)</f>
        <v>0</v>
      </c>
      <c r="Q123" s="197"/>
      <c r="R123" s="198">
        <f>SUM(R124:R127)</f>
        <v>0</v>
      </c>
      <c r="S123" s="197"/>
      <c r="T123" s="199">
        <f>SUM(T124:T127)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0" t="s">
        <v>160</v>
      </c>
      <c r="AT123" s="201" t="s">
        <v>73</v>
      </c>
      <c r="AU123" s="201" t="s">
        <v>82</v>
      </c>
      <c r="AY123" s="200" t="s">
        <v>130</v>
      </c>
      <c r="BK123" s="202">
        <f>SUM(BK124:BK127)</f>
        <v>0</v>
      </c>
    </row>
    <row r="124" s="2" customFormat="1" ht="16.5" customHeight="1">
      <c r="A124" s="39"/>
      <c r="B124" s="40"/>
      <c r="C124" s="205" t="s">
        <v>190</v>
      </c>
      <c r="D124" s="205" t="s">
        <v>132</v>
      </c>
      <c r="E124" s="206" t="s">
        <v>674</v>
      </c>
      <c r="F124" s="207" t="s">
        <v>675</v>
      </c>
      <c r="G124" s="208" t="s">
        <v>349</v>
      </c>
      <c r="H124" s="209">
        <v>1</v>
      </c>
      <c r="I124" s="210"/>
      <c r="J124" s="211">
        <f>ROUND(I124*H124,2)</f>
        <v>0</v>
      </c>
      <c r="K124" s="207" t="s">
        <v>344</v>
      </c>
      <c r="L124" s="45"/>
      <c r="M124" s="212" t="s">
        <v>19</v>
      </c>
      <c r="N124" s="213" t="s">
        <v>45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628</v>
      </c>
      <c r="AT124" s="216" t="s">
        <v>132</v>
      </c>
      <c r="AU124" s="216" t="s">
        <v>84</v>
      </c>
      <c r="AY124" s="18" t="s">
        <v>130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82</v>
      </c>
      <c r="BK124" s="217">
        <f>ROUND(I124*H124,2)</f>
        <v>0</v>
      </c>
      <c r="BL124" s="18" t="s">
        <v>628</v>
      </c>
      <c r="BM124" s="216" t="s">
        <v>676</v>
      </c>
    </row>
    <row r="125" s="2" customFormat="1">
      <c r="A125" s="39"/>
      <c r="B125" s="40"/>
      <c r="C125" s="41"/>
      <c r="D125" s="218" t="s">
        <v>139</v>
      </c>
      <c r="E125" s="41"/>
      <c r="F125" s="219" t="s">
        <v>675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139</v>
      </c>
      <c r="AU125" s="18" t="s">
        <v>84</v>
      </c>
    </row>
    <row r="126" s="2" customFormat="1">
      <c r="A126" s="39"/>
      <c r="B126" s="40"/>
      <c r="C126" s="41"/>
      <c r="D126" s="223" t="s">
        <v>141</v>
      </c>
      <c r="E126" s="41"/>
      <c r="F126" s="224" t="s">
        <v>677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141</v>
      </c>
      <c r="AU126" s="18" t="s">
        <v>84</v>
      </c>
    </row>
    <row r="127" s="2" customFormat="1">
      <c r="A127" s="39"/>
      <c r="B127" s="40"/>
      <c r="C127" s="41"/>
      <c r="D127" s="218" t="s">
        <v>280</v>
      </c>
      <c r="E127" s="41"/>
      <c r="F127" s="267" t="s">
        <v>678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280</v>
      </c>
      <c r="AU127" s="18" t="s">
        <v>84</v>
      </c>
    </row>
    <row r="128" s="12" customFormat="1" ht="22.8" customHeight="1">
      <c r="A128" s="12"/>
      <c r="B128" s="189"/>
      <c r="C128" s="190"/>
      <c r="D128" s="191" t="s">
        <v>73</v>
      </c>
      <c r="E128" s="203" t="s">
        <v>679</v>
      </c>
      <c r="F128" s="203" t="s">
        <v>680</v>
      </c>
      <c r="G128" s="190"/>
      <c r="H128" s="190"/>
      <c r="I128" s="193"/>
      <c r="J128" s="204">
        <f>BK128</f>
        <v>0</v>
      </c>
      <c r="K128" s="190"/>
      <c r="L128" s="195"/>
      <c r="M128" s="196"/>
      <c r="N128" s="197"/>
      <c r="O128" s="197"/>
      <c r="P128" s="198">
        <f>SUM(P129:P136)</f>
        <v>0</v>
      </c>
      <c r="Q128" s="197"/>
      <c r="R128" s="198">
        <f>SUM(R129:R136)</f>
        <v>0</v>
      </c>
      <c r="S128" s="197"/>
      <c r="T128" s="199">
        <f>SUM(T129:T136)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0" t="s">
        <v>160</v>
      </c>
      <c r="AT128" s="201" t="s">
        <v>73</v>
      </c>
      <c r="AU128" s="201" t="s">
        <v>82</v>
      </c>
      <c r="AY128" s="200" t="s">
        <v>130</v>
      </c>
      <c r="BK128" s="202">
        <f>SUM(BK129:BK136)</f>
        <v>0</v>
      </c>
    </row>
    <row r="129" s="2" customFormat="1" ht="16.5" customHeight="1">
      <c r="A129" s="39"/>
      <c r="B129" s="40"/>
      <c r="C129" s="205" t="s">
        <v>199</v>
      </c>
      <c r="D129" s="205" t="s">
        <v>132</v>
      </c>
      <c r="E129" s="206" t="s">
        <v>681</v>
      </c>
      <c r="F129" s="207" t="s">
        <v>682</v>
      </c>
      <c r="G129" s="208" t="s">
        <v>349</v>
      </c>
      <c r="H129" s="209">
        <v>1</v>
      </c>
      <c r="I129" s="210"/>
      <c r="J129" s="211">
        <f>ROUND(I129*H129,2)</f>
        <v>0</v>
      </c>
      <c r="K129" s="207" t="s">
        <v>344</v>
      </c>
      <c r="L129" s="45"/>
      <c r="M129" s="212" t="s">
        <v>19</v>
      </c>
      <c r="N129" s="213" t="s">
        <v>45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628</v>
      </c>
      <c r="AT129" s="216" t="s">
        <v>132</v>
      </c>
      <c r="AU129" s="216" t="s">
        <v>84</v>
      </c>
      <c r="AY129" s="18" t="s">
        <v>130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82</v>
      </c>
      <c r="BK129" s="217">
        <f>ROUND(I129*H129,2)</f>
        <v>0</v>
      </c>
      <c r="BL129" s="18" t="s">
        <v>628</v>
      </c>
      <c r="BM129" s="216" t="s">
        <v>683</v>
      </c>
    </row>
    <row r="130" s="2" customFormat="1">
      <c r="A130" s="39"/>
      <c r="B130" s="40"/>
      <c r="C130" s="41"/>
      <c r="D130" s="218" t="s">
        <v>139</v>
      </c>
      <c r="E130" s="41"/>
      <c r="F130" s="219" t="s">
        <v>682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139</v>
      </c>
      <c r="AU130" s="18" t="s">
        <v>84</v>
      </c>
    </row>
    <row r="131" s="2" customFormat="1">
      <c r="A131" s="39"/>
      <c r="B131" s="40"/>
      <c r="C131" s="41"/>
      <c r="D131" s="223" t="s">
        <v>141</v>
      </c>
      <c r="E131" s="41"/>
      <c r="F131" s="224" t="s">
        <v>684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141</v>
      </c>
      <c r="AU131" s="18" t="s">
        <v>84</v>
      </c>
    </row>
    <row r="132" s="2" customFormat="1">
      <c r="A132" s="39"/>
      <c r="B132" s="40"/>
      <c r="C132" s="41"/>
      <c r="D132" s="218" t="s">
        <v>280</v>
      </c>
      <c r="E132" s="41"/>
      <c r="F132" s="267" t="s">
        <v>685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280</v>
      </c>
      <c r="AU132" s="18" t="s">
        <v>84</v>
      </c>
    </row>
    <row r="133" s="2" customFormat="1" ht="16.5" customHeight="1">
      <c r="A133" s="39"/>
      <c r="B133" s="40"/>
      <c r="C133" s="205" t="s">
        <v>209</v>
      </c>
      <c r="D133" s="205" t="s">
        <v>132</v>
      </c>
      <c r="E133" s="206" t="s">
        <v>686</v>
      </c>
      <c r="F133" s="207" t="s">
        <v>687</v>
      </c>
      <c r="G133" s="208" t="s">
        <v>349</v>
      </c>
      <c r="H133" s="209">
        <v>1</v>
      </c>
      <c r="I133" s="210"/>
      <c r="J133" s="211">
        <f>ROUND(I133*H133,2)</f>
        <v>0</v>
      </c>
      <c r="K133" s="207" t="s">
        <v>344</v>
      </c>
      <c r="L133" s="45"/>
      <c r="M133" s="212" t="s">
        <v>19</v>
      </c>
      <c r="N133" s="213" t="s">
        <v>45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628</v>
      </c>
      <c r="AT133" s="216" t="s">
        <v>132</v>
      </c>
      <c r="AU133" s="216" t="s">
        <v>84</v>
      </c>
      <c r="AY133" s="18" t="s">
        <v>130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82</v>
      </c>
      <c r="BK133" s="217">
        <f>ROUND(I133*H133,2)</f>
        <v>0</v>
      </c>
      <c r="BL133" s="18" t="s">
        <v>628</v>
      </c>
      <c r="BM133" s="216" t="s">
        <v>688</v>
      </c>
    </row>
    <row r="134" s="2" customFormat="1">
      <c r="A134" s="39"/>
      <c r="B134" s="40"/>
      <c r="C134" s="41"/>
      <c r="D134" s="218" t="s">
        <v>139</v>
      </c>
      <c r="E134" s="41"/>
      <c r="F134" s="219" t="s">
        <v>687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139</v>
      </c>
      <c r="AU134" s="18" t="s">
        <v>84</v>
      </c>
    </row>
    <row r="135" s="2" customFormat="1">
      <c r="A135" s="39"/>
      <c r="B135" s="40"/>
      <c r="C135" s="41"/>
      <c r="D135" s="223" t="s">
        <v>141</v>
      </c>
      <c r="E135" s="41"/>
      <c r="F135" s="224" t="s">
        <v>689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141</v>
      </c>
      <c r="AU135" s="18" t="s">
        <v>84</v>
      </c>
    </row>
    <row r="136" s="2" customFormat="1">
      <c r="A136" s="39"/>
      <c r="B136" s="40"/>
      <c r="C136" s="41"/>
      <c r="D136" s="218" t="s">
        <v>280</v>
      </c>
      <c r="E136" s="41"/>
      <c r="F136" s="267" t="s">
        <v>690</v>
      </c>
      <c r="G136" s="41"/>
      <c r="H136" s="41"/>
      <c r="I136" s="220"/>
      <c r="J136" s="41"/>
      <c r="K136" s="41"/>
      <c r="L136" s="45"/>
      <c r="M136" s="268"/>
      <c r="N136" s="269"/>
      <c r="O136" s="270"/>
      <c r="P136" s="270"/>
      <c r="Q136" s="270"/>
      <c r="R136" s="270"/>
      <c r="S136" s="270"/>
      <c r="T136" s="271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280</v>
      </c>
      <c r="AU136" s="18" t="s">
        <v>84</v>
      </c>
    </row>
    <row r="137" s="2" customFormat="1" ht="6.96" customHeight="1">
      <c r="A137" s="39"/>
      <c r="B137" s="60"/>
      <c r="C137" s="61"/>
      <c r="D137" s="61"/>
      <c r="E137" s="61"/>
      <c r="F137" s="61"/>
      <c r="G137" s="61"/>
      <c r="H137" s="61"/>
      <c r="I137" s="61"/>
      <c r="J137" s="61"/>
      <c r="K137" s="61"/>
      <c r="L137" s="45"/>
      <c r="M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</sheetData>
  <sheetProtection sheet="1" autoFilter="0" formatColumns="0" formatRows="0" objects="1" scenarios="1" spinCount="100000" saltValue="7wJV8XJxn92QM3akDVsCHQk84ZIrVsNbWHH2Qg5WoXMIvtMTRfvMS2gTlgpy08n4P9jMjpCWfk785Qz/6bfrZg==" hashValue="GjXki0VYugfCaoYO679znEE8FjX7qVTLoog7DaMVvAv2K6+PNtslOGEb7ViBvnZccXR9AIEOLLrab20ov4phmw==" algorithmName="SHA-512" password="CC35"/>
  <autoFilter ref="C84:K13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3_02/011002000"/>
    <hyperlink ref="F93" r:id="rId2" display="https://podminky.urs.cz/item/CS_URS_2022_02/011324000"/>
    <hyperlink ref="F97" r:id="rId3" display="https://podminky.urs.cz/item/CS_URS_2022_02/012103000"/>
    <hyperlink ref="F101" r:id="rId4" display="https://podminky.urs.cz/item/CS_URS_2022_02/012203000"/>
    <hyperlink ref="F104" r:id="rId5" display="https://podminky.urs.cz/item/CS_URS_2022_02/012303000"/>
    <hyperlink ref="F108" r:id="rId6" display="https://podminky.urs.cz/item/CS_URS_2022_02/013254000"/>
    <hyperlink ref="F112" r:id="rId7" display="https://podminky.urs.cz/item/CS_URS_2022_02/030001000"/>
    <hyperlink ref="F116" r:id="rId8" display="https://podminky.urs.cz/item/CS_URS_2022_02/041903000"/>
    <hyperlink ref="F121" r:id="rId9" display="https://podminky.urs.cz/item/CS_URS_2022_02/043002000"/>
    <hyperlink ref="F126" r:id="rId10" display="https://podminky.urs.cz/item/CS_URS_2022_02/072002000"/>
    <hyperlink ref="F131" r:id="rId11" display="https://podminky.urs.cz/item/CS_URS_2022_02/049103000"/>
    <hyperlink ref="F135" r:id="rId12" display="https://podminky.urs.cz/item/CS_URS_2022_02/09150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5" customWidth="1"/>
    <col min="2" max="2" width="1.667969" style="275" customWidth="1"/>
    <col min="3" max="4" width="5" style="275" customWidth="1"/>
    <col min="5" max="5" width="11.66016" style="275" customWidth="1"/>
    <col min="6" max="6" width="9.160156" style="275" customWidth="1"/>
    <col min="7" max="7" width="5" style="275" customWidth="1"/>
    <col min="8" max="8" width="77.83203" style="275" customWidth="1"/>
    <col min="9" max="10" width="20" style="275" customWidth="1"/>
    <col min="11" max="11" width="1.667969" style="275" customWidth="1"/>
  </cols>
  <sheetData>
    <row r="1" s="1" customFormat="1" ht="37.5" customHeight="1"/>
    <row r="2" s="1" customFormat="1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6" customFormat="1" ht="45" customHeight="1">
      <c r="B3" s="279"/>
      <c r="C3" s="280" t="s">
        <v>691</v>
      </c>
      <c r="D3" s="280"/>
      <c r="E3" s="280"/>
      <c r="F3" s="280"/>
      <c r="G3" s="280"/>
      <c r="H3" s="280"/>
      <c r="I3" s="280"/>
      <c r="J3" s="280"/>
      <c r="K3" s="281"/>
    </row>
    <row r="4" s="1" customFormat="1" ht="25.5" customHeight="1">
      <c r="B4" s="282"/>
      <c r="C4" s="283" t="s">
        <v>692</v>
      </c>
      <c r="D4" s="283"/>
      <c r="E4" s="283"/>
      <c r="F4" s="283"/>
      <c r="G4" s="283"/>
      <c r="H4" s="283"/>
      <c r="I4" s="283"/>
      <c r="J4" s="283"/>
      <c r="K4" s="284"/>
    </row>
    <row r="5" s="1" customFormat="1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s="1" customFormat="1" ht="15" customHeight="1">
      <c r="B6" s="282"/>
      <c r="C6" s="286" t="s">
        <v>693</v>
      </c>
      <c r="D6" s="286"/>
      <c r="E6" s="286"/>
      <c r="F6" s="286"/>
      <c r="G6" s="286"/>
      <c r="H6" s="286"/>
      <c r="I6" s="286"/>
      <c r="J6" s="286"/>
      <c r="K6" s="284"/>
    </row>
    <row r="7" s="1" customFormat="1" ht="15" customHeight="1">
      <c r="B7" s="287"/>
      <c r="C7" s="286" t="s">
        <v>694</v>
      </c>
      <c r="D7" s="286"/>
      <c r="E7" s="286"/>
      <c r="F7" s="286"/>
      <c r="G7" s="286"/>
      <c r="H7" s="286"/>
      <c r="I7" s="286"/>
      <c r="J7" s="286"/>
      <c r="K7" s="284"/>
    </row>
    <row r="8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="1" customFormat="1" ht="15" customHeight="1">
      <c r="B9" s="287"/>
      <c r="C9" s="286" t="s">
        <v>695</v>
      </c>
      <c r="D9" s="286"/>
      <c r="E9" s="286"/>
      <c r="F9" s="286"/>
      <c r="G9" s="286"/>
      <c r="H9" s="286"/>
      <c r="I9" s="286"/>
      <c r="J9" s="286"/>
      <c r="K9" s="284"/>
    </row>
    <row r="10" s="1" customFormat="1" ht="15" customHeight="1">
      <c r="B10" s="287"/>
      <c r="C10" s="286"/>
      <c r="D10" s="286" t="s">
        <v>696</v>
      </c>
      <c r="E10" s="286"/>
      <c r="F10" s="286"/>
      <c r="G10" s="286"/>
      <c r="H10" s="286"/>
      <c r="I10" s="286"/>
      <c r="J10" s="286"/>
      <c r="K10" s="284"/>
    </row>
    <row r="11" s="1" customFormat="1" ht="15" customHeight="1">
      <c r="B11" s="287"/>
      <c r="C11" s="288"/>
      <c r="D11" s="286" t="s">
        <v>697</v>
      </c>
      <c r="E11" s="286"/>
      <c r="F11" s="286"/>
      <c r="G11" s="286"/>
      <c r="H11" s="286"/>
      <c r="I11" s="286"/>
      <c r="J11" s="286"/>
      <c r="K11" s="284"/>
    </row>
    <row r="12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="1" customFormat="1" ht="15" customHeight="1">
      <c r="B13" s="287"/>
      <c r="C13" s="288"/>
      <c r="D13" s="289" t="s">
        <v>698</v>
      </c>
      <c r="E13" s="286"/>
      <c r="F13" s="286"/>
      <c r="G13" s="286"/>
      <c r="H13" s="286"/>
      <c r="I13" s="286"/>
      <c r="J13" s="286"/>
      <c r="K13" s="284"/>
    </row>
    <row r="14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="1" customFormat="1" ht="15" customHeight="1">
      <c r="B15" s="287"/>
      <c r="C15" s="288"/>
      <c r="D15" s="286" t="s">
        <v>699</v>
      </c>
      <c r="E15" s="286"/>
      <c r="F15" s="286"/>
      <c r="G15" s="286"/>
      <c r="H15" s="286"/>
      <c r="I15" s="286"/>
      <c r="J15" s="286"/>
      <c r="K15" s="284"/>
    </row>
    <row r="16" s="1" customFormat="1" ht="15" customHeight="1">
      <c r="B16" s="287"/>
      <c r="C16" s="288"/>
      <c r="D16" s="286" t="s">
        <v>700</v>
      </c>
      <c r="E16" s="286"/>
      <c r="F16" s="286"/>
      <c r="G16" s="286"/>
      <c r="H16" s="286"/>
      <c r="I16" s="286"/>
      <c r="J16" s="286"/>
      <c r="K16" s="284"/>
    </row>
    <row r="17" s="1" customFormat="1" ht="15" customHeight="1">
      <c r="B17" s="287"/>
      <c r="C17" s="288"/>
      <c r="D17" s="286" t="s">
        <v>701</v>
      </c>
      <c r="E17" s="286"/>
      <c r="F17" s="286"/>
      <c r="G17" s="286"/>
      <c r="H17" s="286"/>
      <c r="I17" s="286"/>
      <c r="J17" s="286"/>
      <c r="K17" s="284"/>
    </row>
    <row r="18" s="1" customFormat="1" ht="15" customHeight="1">
      <c r="B18" s="287"/>
      <c r="C18" s="288"/>
      <c r="D18" s="288"/>
      <c r="E18" s="290" t="s">
        <v>81</v>
      </c>
      <c r="F18" s="286" t="s">
        <v>702</v>
      </c>
      <c r="G18" s="286"/>
      <c r="H18" s="286"/>
      <c r="I18" s="286"/>
      <c r="J18" s="286"/>
      <c r="K18" s="284"/>
    </row>
    <row r="19" s="1" customFormat="1" ht="15" customHeight="1">
      <c r="B19" s="287"/>
      <c r="C19" s="288"/>
      <c r="D19" s="288"/>
      <c r="E19" s="290" t="s">
        <v>703</v>
      </c>
      <c r="F19" s="286" t="s">
        <v>704</v>
      </c>
      <c r="G19" s="286"/>
      <c r="H19" s="286"/>
      <c r="I19" s="286"/>
      <c r="J19" s="286"/>
      <c r="K19" s="284"/>
    </row>
    <row r="20" s="1" customFormat="1" ht="15" customHeight="1">
      <c r="B20" s="287"/>
      <c r="C20" s="288"/>
      <c r="D20" s="288"/>
      <c r="E20" s="290" t="s">
        <v>705</v>
      </c>
      <c r="F20" s="286" t="s">
        <v>706</v>
      </c>
      <c r="G20" s="286"/>
      <c r="H20" s="286"/>
      <c r="I20" s="286"/>
      <c r="J20" s="286"/>
      <c r="K20" s="284"/>
    </row>
    <row r="21" s="1" customFormat="1" ht="15" customHeight="1">
      <c r="B21" s="287"/>
      <c r="C21" s="288"/>
      <c r="D21" s="288"/>
      <c r="E21" s="290" t="s">
        <v>707</v>
      </c>
      <c r="F21" s="286" t="s">
        <v>708</v>
      </c>
      <c r="G21" s="286"/>
      <c r="H21" s="286"/>
      <c r="I21" s="286"/>
      <c r="J21" s="286"/>
      <c r="K21" s="284"/>
    </row>
    <row r="22" s="1" customFormat="1" ht="15" customHeight="1">
      <c r="B22" s="287"/>
      <c r="C22" s="288"/>
      <c r="D22" s="288"/>
      <c r="E22" s="290" t="s">
        <v>709</v>
      </c>
      <c r="F22" s="286" t="s">
        <v>710</v>
      </c>
      <c r="G22" s="286"/>
      <c r="H22" s="286"/>
      <c r="I22" s="286"/>
      <c r="J22" s="286"/>
      <c r="K22" s="284"/>
    </row>
    <row r="23" s="1" customFormat="1" ht="15" customHeight="1">
      <c r="B23" s="287"/>
      <c r="C23" s="288"/>
      <c r="D23" s="288"/>
      <c r="E23" s="290" t="s">
        <v>711</v>
      </c>
      <c r="F23" s="286" t="s">
        <v>712</v>
      </c>
      <c r="G23" s="286"/>
      <c r="H23" s="286"/>
      <c r="I23" s="286"/>
      <c r="J23" s="286"/>
      <c r="K23" s="284"/>
    </row>
    <row r="24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="1" customFormat="1" ht="15" customHeight="1">
      <c r="B25" s="287"/>
      <c r="C25" s="286" t="s">
        <v>713</v>
      </c>
      <c r="D25" s="286"/>
      <c r="E25" s="286"/>
      <c r="F25" s="286"/>
      <c r="G25" s="286"/>
      <c r="H25" s="286"/>
      <c r="I25" s="286"/>
      <c r="J25" s="286"/>
      <c r="K25" s="284"/>
    </row>
    <row r="26" s="1" customFormat="1" ht="15" customHeight="1">
      <c r="B26" s="287"/>
      <c r="C26" s="286" t="s">
        <v>714</v>
      </c>
      <c r="D26" s="286"/>
      <c r="E26" s="286"/>
      <c r="F26" s="286"/>
      <c r="G26" s="286"/>
      <c r="H26" s="286"/>
      <c r="I26" s="286"/>
      <c r="J26" s="286"/>
      <c r="K26" s="284"/>
    </row>
    <row r="27" s="1" customFormat="1" ht="15" customHeight="1">
      <c r="B27" s="287"/>
      <c r="C27" s="286"/>
      <c r="D27" s="286" t="s">
        <v>715</v>
      </c>
      <c r="E27" s="286"/>
      <c r="F27" s="286"/>
      <c r="G27" s="286"/>
      <c r="H27" s="286"/>
      <c r="I27" s="286"/>
      <c r="J27" s="286"/>
      <c r="K27" s="284"/>
    </row>
    <row r="28" s="1" customFormat="1" ht="15" customHeight="1">
      <c r="B28" s="287"/>
      <c r="C28" s="288"/>
      <c r="D28" s="286" t="s">
        <v>716</v>
      </c>
      <c r="E28" s="286"/>
      <c r="F28" s="286"/>
      <c r="G28" s="286"/>
      <c r="H28" s="286"/>
      <c r="I28" s="286"/>
      <c r="J28" s="286"/>
      <c r="K28" s="284"/>
    </row>
    <row r="29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="1" customFormat="1" ht="15" customHeight="1">
      <c r="B30" s="287"/>
      <c r="C30" s="288"/>
      <c r="D30" s="286" t="s">
        <v>717</v>
      </c>
      <c r="E30" s="286"/>
      <c r="F30" s="286"/>
      <c r="G30" s="286"/>
      <c r="H30" s="286"/>
      <c r="I30" s="286"/>
      <c r="J30" s="286"/>
      <c r="K30" s="284"/>
    </row>
    <row r="31" s="1" customFormat="1" ht="15" customHeight="1">
      <c r="B31" s="287"/>
      <c r="C31" s="288"/>
      <c r="D31" s="286" t="s">
        <v>718</v>
      </c>
      <c r="E31" s="286"/>
      <c r="F31" s="286"/>
      <c r="G31" s="286"/>
      <c r="H31" s="286"/>
      <c r="I31" s="286"/>
      <c r="J31" s="286"/>
      <c r="K31" s="284"/>
    </row>
    <row r="32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="1" customFormat="1" ht="15" customHeight="1">
      <c r="B33" s="287"/>
      <c r="C33" s="288"/>
      <c r="D33" s="286" t="s">
        <v>719</v>
      </c>
      <c r="E33" s="286"/>
      <c r="F33" s="286"/>
      <c r="G33" s="286"/>
      <c r="H33" s="286"/>
      <c r="I33" s="286"/>
      <c r="J33" s="286"/>
      <c r="K33" s="284"/>
    </row>
    <row r="34" s="1" customFormat="1" ht="15" customHeight="1">
      <c r="B34" s="287"/>
      <c r="C34" s="288"/>
      <c r="D34" s="286" t="s">
        <v>720</v>
      </c>
      <c r="E34" s="286"/>
      <c r="F34" s="286"/>
      <c r="G34" s="286"/>
      <c r="H34" s="286"/>
      <c r="I34" s="286"/>
      <c r="J34" s="286"/>
      <c r="K34" s="284"/>
    </row>
    <row r="35" s="1" customFormat="1" ht="15" customHeight="1">
      <c r="B35" s="287"/>
      <c r="C35" s="288"/>
      <c r="D35" s="286" t="s">
        <v>721</v>
      </c>
      <c r="E35" s="286"/>
      <c r="F35" s="286"/>
      <c r="G35" s="286"/>
      <c r="H35" s="286"/>
      <c r="I35" s="286"/>
      <c r="J35" s="286"/>
      <c r="K35" s="284"/>
    </row>
    <row r="36" s="1" customFormat="1" ht="15" customHeight="1">
      <c r="B36" s="287"/>
      <c r="C36" s="288"/>
      <c r="D36" s="286"/>
      <c r="E36" s="289" t="s">
        <v>116</v>
      </c>
      <c r="F36" s="286"/>
      <c r="G36" s="286" t="s">
        <v>722</v>
      </c>
      <c r="H36" s="286"/>
      <c r="I36" s="286"/>
      <c r="J36" s="286"/>
      <c r="K36" s="284"/>
    </row>
    <row r="37" s="1" customFormat="1" ht="30.75" customHeight="1">
      <c r="B37" s="287"/>
      <c r="C37" s="288"/>
      <c r="D37" s="286"/>
      <c r="E37" s="289" t="s">
        <v>723</v>
      </c>
      <c r="F37" s="286"/>
      <c r="G37" s="286" t="s">
        <v>724</v>
      </c>
      <c r="H37" s="286"/>
      <c r="I37" s="286"/>
      <c r="J37" s="286"/>
      <c r="K37" s="284"/>
    </row>
    <row r="38" s="1" customFormat="1" ht="15" customHeight="1">
      <c r="B38" s="287"/>
      <c r="C38" s="288"/>
      <c r="D38" s="286"/>
      <c r="E38" s="289" t="s">
        <v>55</v>
      </c>
      <c r="F38" s="286"/>
      <c r="G38" s="286" t="s">
        <v>725</v>
      </c>
      <c r="H38" s="286"/>
      <c r="I38" s="286"/>
      <c r="J38" s="286"/>
      <c r="K38" s="284"/>
    </row>
    <row r="39" s="1" customFormat="1" ht="15" customHeight="1">
      <c r="B39" s="287"/>
      <c r="C39" s="288"/>
      <c r="D39" s="286"/>
      <c r="E39" s="289" t="s">
        <v>56</v>
      </c>
      <c r="F39" s="286"/>
      <c r="G39" s="286" t="s">
        <v>726</v>
      </c>
      <c r="H39" s="286"/>
      <c r="I39" s="286"/>
      <c r="J39" s="286"/>
      <c r="K39" s="284"/>
    </row>
    <row r="40" s="1" customFormat="1" ht="15" customHeight="1">
      <c r="B40" s="287"/>
      <c r="C40" s="288"/>
      <c r="D40" s="286"/>
      <c r="E40" s="289" t="s">
        <v>117</v>
      </c>
      <c r="F40" s="286"/>
      <c r="G40" s="286" t="s">
        <v>727</v>
      </c>
      <c r="H40" s="286"/>
      <c r="I40" s="286"/>
      <c r="J40" s="286"/>
      <c r="K40" s="284"/>
    </row>
    <row r="41" s="1" customFormat="1" ht="15" customHeight="1">
      <c r="B41" s="287"/>
      <c r="C41" s="288"/>
      <c r="D41" s="286"/>
      <c r="E41" s="289" t="s">
        <v>118</v>
      </c>
      <c r="F41" s="286"/>
      <c r="G41" s="286" t="s">
        <v>728</v>
      </c>
      <c r="H41" s="286"/>
      <c r="I41" s="286"/>
      <c r="J41" s="286"/>
      <c r="K41" s="284"/>
    </row>
    <row r="42" s="1" customFormat="1" ht="15" customHeight="1">
      <c r="B42" s="287"/>
      <c r="C42" s="288"/>
      <c r="D42" s="286"/>
      <c r="E42" s="289" t="s">
        <v>729</v>
      </c>
      <c r="F42" s="286"/>
      <c r="G42" s="286" t="s">
        <v>730</v>
      </c>
      <c r="H42" s="286"/>
      <c r="I42" s="286"/>
      <c r="J42" s="286"/>
      <c r="K42" s="284"/>
    </row>
    <row r="43" s="1" customFormat="1" ht="15" customHeight="1">
      <c r="B43" s="287"/>
      <c r="C43" s="288"/>
      <c r="D43" s="286"/>
      <c r="E43" s="289"/>
      <c r="F43" s="286"/>
      <c r="G43" s="286" t="s">
        <v>731</v>
      </c>
      <c r="H43" s="286"/>
      <c r="I43" s="286"/>
      <c r="J43" s="286"/>
      <c r="K43" s="284"/>
    </row>
    <row r="44" s="1" customFormat="1" ht="15" customHeight="1">
      <c r="B44" s="287"/>
      <c r="C44" s="288"/>
      <c r="D44" s="286"/>
      <c r="E44" s="289" t="s">
        <v>732</v>
      </c>
      <c r="F44" s="286"/>
      <c r="G44" s="286" t="s">
        <v>733</v>
      </c>
      <c r="H44" s="286"/>
      <c r="I44" s="286"/>
      <c r="J44" s="286"/>
      <c r="K44" s="284"/>
    </row>
    <row r="45" s="1" customFormat="1" ht="15" customHeight="1">
      <c r="B45" s="287"/>
      <c r="C45" s="288"/>
      <c r="D45" s="286"/>
      <c r="E45" s="289" t="s">
        <v>120</v>
      </c>
      <c r="F45" s="286"/>
      <c r="G45" s="286" t="s">
        <v>734</v>
      </c>
      <c r="H45" s="286"/>
      <c r="I45" s="286"/>
      <c r="J45" s="286"/>
      <c r="K45" s="284"/>
    </row>
    <row r="46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="1" customFormat="1" ht="15" customHeight="1">
      <c r="B47" s="287"/>
      <c r="C47" s="288"/>
      <c r="D47" s="286" t="s">
        <v>735</v>
      </c>
      <c r="E47" s="286"/>
      <c r="F47" s="286"/>
      <c r="G47" s="286"/>
      <c r="H47" s="286"/>
      <c r="I47" s="286"/>
      <c r="J47" s="286"/>
      <c r="K47" s="284"/>
    </row>
    <row r="48" s="1" customFormat="1" ht="15" customHeight="1">
      <c r="B48" s="287"/>
      <c r="C48" s="288"/>
      <c r="D48" s="288"/>
      <c r="E48" s="286" t="s">
        <v>736</v>
      </c>
      <c r="F48" s="286"/>
      <c r="G48" s="286"/>
      <c r="H48" s="286"/>
      <c r="I48" s="286"/>
      <c r="J48" s="286"/>
      <c r="K48" s="284"/>
    </row>
    <row r="49" s="1" customFormat="1" ht="15" customHeight="1">
      <c r="B49" s="287"/>
      <c r="C49" s="288"/>
      <c r="D49" s="288"/>
      <c r="E49" s="286" t="s">
        <v>737</v>
      </c>
      <c r="F49" s="286"/>
      <c r="G49" s="286"/>
      <c r="H49" s="286"/>
      <c r="I49" s="286"/>
      <c r="J49" s="286"/>
      <c r="K49" s="284"/>
    </row>
    <row r="50" s="1" customFormat="1" ht="15" customHeight="1">
      <c r="B50" s="287"/>
      <c r="C50" s="288"/>
      <c r="D50" s="288"/>
      <c r="E50" s="286" t="s">
        <v>738</v>
      </c>
      <c r="F50" s="286"/>
      <c r="G50" s="286"/>
      <c r="H50" s="286"/>
      <c r="I50" s="286"/>
      <c r="J50" s="286"/>
      <c r="K50" s="284"/>
    </row>
    <row r="51" s="1" customFormat="1" ht="15" customHeight="1">
      <c r="B51" s="287"/>
      <c r="C51" s="288"/>
      <c r="D51" s="286" t="s">
        <v>739</v>
      </c>
      <c r="E51" s="286"/>
      <c r="F51" s="286"/>
      <c r="G51" s="286"/>
      <c r="H51" s="286"/>
      <c r="I51" s="286"/>
      <c r="J51" s="286"/>
      <c r="K51" s="284"/>
    </row>
    <row r="52" s="1" customFormat="1" ht="25.5" customHeight="1">
      <c r="B52" s="282"/>
      <c r="C52" s="283" t="s">
        <v>740</v>
      </c>
      <c r="D52" s="283"/>
      <c r="E52" s="283"/>
      <c r="F52" s="283"/>
      <c r="G52" s="283"/>
      <c r="H52" s="283"/>
      <c r="I52" s="283"/>
      <c r="J52" s="283"/>
      <c r="K52" s="284"/>
    </row>
    <row r="53" s="1" customFormat="1" ht="5.25" customHeight="1">
      <c r="B53" s="282"/>
      <c r="C53" s="285"/>
      <c r="D53" s="285"/>
      <c r="E53" s="285"/>
      <c r="F53" s="285"/>
      <c r="G53" s="285"/>
      <c r="H53" s="285"/>
      <c r="I53" s="285"/>
      <c r="J53" s="285"/>
      <c r="K53" s="284"/>
    </row>
    <row r="54" s="1" customFormat="1" ht="15" customHeight="1">
      <c r="B54" s="282"/>
      <c r="C54" s="286" t="s">
        <v>741</v>
      </c>
      <c r="D54" s="286"/>
      <c r="E54" s="286"/>
      <c r="F54" s="286"/>
      <c r="G54" s="286"/>
      <c r="H54" s="286"/>
      <c r="I54" s="286"/>
      <c r="J54" s="286"/>
      <c r="K54" s="284"/>
    </row>
    <row r="55" s="1" customFormat="1" ht="15" customHeight="1">
      <c r="B55" s="282"/>
      <c r="C55" s="286" t="s">
        <v>742</v>
      </c>
      <c r="D55" s="286"/>
      <c r="E55" s="286"/>
      <c r="F55" s="286"/>
      <c r="G55" s="286"/>
      <c r="H55" s="286"/>
      <c r="I55" s="286"/>
      <c r="J55" s="286"/>
      <c r="K55" s="284"/>
    </row>
    <row r="56" s="1" customFormat="1" ht="12.75" customHeight="1">
      <c r="B56" s="282"/>
      <c r="C56" s="286"/>
      <c r="D56" s="286"/>
      <c r="E56" s="286"/>
      <c r="F56" s="286"/>
      <c r="G56" s="286"/>
      <c r="H56" s="286"/>
      <c r="I56" s="286"/>
      <c r="J56" s="286"/>
      <c r="K56" s="284"/>
    </row>
    <row r="57" s="1" customFormat="1" ht="15" customHeight="1">
      <c r="B57" s="282"/>
      <c r="C57" s="286" t="s">
        <v>743</v>
      </c>
      <c r="D57" s="286"/>
      <c r="E57" s="286"/>
      <c r="F57" s="286"/>
      <c r="G57" s="286"/>
      <c r="H57" s="286"/>
      <c r="I57" s="286"/>
      <c r="J57" s="286"/>
      <c r="K57" s="284"/>
    </row>
    <row r="58" s="1" customFormat="1" ht="15" customHeight="1">
      <c r="B58" s="282"/>
      <c r="C58" s="288"/>
      <c r="D58" s="286" t="s">
        <v>744</v>
      </c>
      <c r="E58" s="286"/>
      <c r="F58" s="286"/>
      <c r="G58" s="286"/>
      <c r="H58" s="286"/>
      <c r="I58" s="286"/>
      <c r="J58" s="286"/>
      <c r="K58" s="284"/>
    </row>
    <row r="59" s="1" customFormat="1" ht="15" customHeight="1">
      <c r="B59" s="282"/>
      <c r="C59" s="288"/>
      <c r="D59" s="286" t="s">
        <v>745</v>
      </c>
      <c r="E59" s="286"/>
      <c r="F59" s="286"/>
      <c r="G59" s="286"/>
      <c r="H59" s="286"/>
      <c r="I59" s="286"/>
      <c r="J59" s="286"/>
      <c r="K59" s="284"/>
    </row>
    <row r="60" s="1" customFormat="1" ht="15" customHeight="1">
      <c r="B60" s="282"/>
      <c r="C60" s="288"/>
      <c r="D60" s="286" t="s">
        <v>746</v>
      </c>
      <c r="E60" s="286"/>
      <c r="F60" s="286"/>
      <c r="G60" s="286"/>
      <c r="H60" s="286"/>
      <c r="I60" s="286"/>
      <c r="J60" s="286"/>
      <c r="K60" s="284"/>
    </row>
    <row r="61" s="1" customFormat="1" ht="15" customHeight="1">
      <c r="B61" s="282"/>
      <c r="C61" s="288"/>
      <c r="D61" s="286" t="s">
        <v>747</v>
      </c>
      <c r="E61" s="286"/>
      <c r="F61" s="286"/>
      <c r="G61" s="286"/>
      <c r="H61" s="286"/>
      <c r="I61" s="286"/>
      <c r="J61" s="286"/>
      <c r="K61" s="284"/>
    </row>
    <row r="62" s="1" customFormat="1" ht="15" customHeight="1">
      <c r="B62" s="282"/>
      <c r="C62" s="288"/>
      <c r="D62" s="291" t="s">
        <v>748</v>
      </c>
      <c r="E62" s="291"/>
      <c r="F62" s="291"/>
      <c r="G62" s="291"/>
      <c r="H62" s="291"/>
      <c r="I62" s="291"/>
      <c r="J62" s="291"/>
      <c r="K62" s="284"/>
    </row>
    <row r="63" s="1" customFormat="1" ht="15" customHeight="1">
      <c r="B63" s="282"/>
      <c r="C63" s="288"/>
      <c r="D63" s="286" t="s">
        <v>749</v>
      </c>
      <c r="E63" s="286"/>
      <c r="F63" s="286"/>
      <c r="G63" s="286"/>
      <c r="H63" s="286"/>
      <c r="I63" s="286"/>
      <c r="J63" s="286"/>
      <c r="K63" s="284"/>
    </row>
    <row r="64" s="1" customFormat="1" ht="12.75" customHeight="1">
      <c r="B64" s="282"/>
      <c r="C64" s="288"/>
      <c r="D64" s="288"/>
      <c r="E64" s="292"/>
      <c r="F64" s="288"/>
      <c r="G64" s="288"/>
      <c r="H64" s="288"/>
      <c r="I64" s="288"/>
      <c r="J64" s="288"/>
      <c r="K64" s="284"/>
    </row>
    <row r="65" s="1" customFormat="1" ht="15" customHeight="1">
      <c r="B65" s="282"/>
      <c r="C65" s="288"/>
      <c r="D65" s="286" t="s">
        <v>750</v>
      </c>
      <c r="E65" s="286"/>
      <c r="F65" s="286"/>
      <c r="G65" s="286"/>
      <c r="H65" s="286"/>
      <c r="I65" s="286"/>
      <c r="J65" s="286"/>
      <c r="K65" s="284"/>
    </row>
    <row r="66" s="1" customFormat="1" ht="15" customHeight="1">
      <c r="B66" s="282"/>
      <c r="C66" s="288"/>
      <c r="D66" s="291" t="s">
        <v>751</v>
      </c>
      <c r="E66" s="291"/>
      <c r="F66" s="291"/>
      <c r="G66" s="291"/>
      <c r="H66" s="291"/>
      <c r="I66" s="291"/>
      <c r="J66" s="291"/>
      <c r="K66" s="284"/>
    </row>
    <row r="67" s="1" customFormat="1" ht="15" customHeight="1">
      <c r="B67" s="282"/>
      <c r="C67" s="288"/>
      <c r="D67" s="286" t="s">
        <v>752</v>
      </c>
      <c r="E67" s="286"/>
      <c r="F67" s="286"/>
      <c r="G67" s="286"/>
      <c r="H67" s="286"/>
      <c r="I67" s="286"/>
      <c r="J67" s="286"/>
      <c r="K67" s="284"/>
    </row>
    <row r="68" s="1" customFormat="1" ht="15" customHeight="1">
      <c r="B68" s="282"/>
      <c r="C68" s="288"/>
      <c r="D68" s="286" t="s">
        <v>753</v>
      </c>
      <c r="E68" s="286"/>
      <c r="F68" s="286"/>
      <c r="G68" s="286"/>
      <c r="H68" s="286"/>
      <c r="I68" s="286"/>
      <c r="J68" s="286"/>
      <c r="K68" s="284"/>
    </row>
    <row r="69" s="1" customFormat="1" ht="15" customHeight="1">
      <c r="B69" s="282"/>
      <c r="C69" s="288"/>
      <c r="D69" s="286" t="s">
        <v>754</v>
      </c>
      <c r="E69" s="286"/>
      <c r="F69" s="286"/>
      <c r="G69" s="286"/>
      <c r="H69" s="286"/>
      <c r="I69" s="286"/>
      <c r="J69" s="286"/>
      <c r="K69" s="284"/>
    </row>
    <row r="70" s="1" customFormat="1" ht="15" customHeight="1">
      <c r="B70" s="282"/>
      <c r="C70" s="288"/>
      <c r="D70" s="286" t="s">
        <v>755</v>
      </c>
      <c r="E70" s="286"/>
      <c r="F70" s="286"/>
      <c r="G70" s="286"/>
      <c r="H70" s="286"/>
      <c r="I70" s="286"/>
      <c r="J70" s="286"/>
      <c r="K70" s="284"/>
    </row>
    <row r="7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="1" customFormat="1" ht="45" customHeight="1">
      <c r="B75" s="301"/>
      <c r="C75" s="302" t="s">
        <v>756</v>
      </c>
      <c r="D75" s="302"/>
      <c r="E75" s="302"/>
      <c r="F75" s="302"/>
      <c r="G75" s="302"/>
      <c r="H75" s="302"/>
      <c r="I75" s="302"/>
      <c r="J75" s="302"/>
      <c r="K75" s="303"/>
    </row>
    <row r="76" s="1" customFormat="1" ht="17.25" customHeight="1">
      <c r="B76" s="301"/>
      <c r="C76" s="304" t="s">
        <v>757</v>
      </c>
      <c r="D76" s="304"/>
      <c r="E76" s="304"/>
      <c r="F76" s="304" t="s">
        <v>758</v>
      </c>
      <c r="G76" s="305"/>
      <c r="H76" s="304" t="s">
        <v>56</v>
      </c>
      <c r="I76" s="304" t="s">
        <v>59</v>
      </c>
      <c r="J76" s="304" t="s">
        <v>759</v>
      </c>
      <c r="K76" s="303"/>
    </row>
    <row r="77" s="1" customFormat="1" ht="17.25" customHeight="1">
      <c r="B77" s="301"/>
      <c r="C77" s="306" t="s">
        <v>760</v>
      </c>
      <c r="D77" s="306"/>
      <c r="E77" s="306"/>
      <c r="F77" s="307" t="s">
        <v>761</v>
      </c>
      <c r="G77" s="308"/>
      <c r="H77" s="306"/>
      <c r="I77" s="306"/>
      <c r="J77" s="306" t="s">
        <v>762</v>
      </c>
      <c r="K77" s="303"/>
    </row>
    <row r="78" s="1" customFormat="1" ht="5.25" customHeight="1">
      <c r="B78" s="301"/>
      <c r="C78" s="309"/>
      <c r="D78" s="309"/>
      <c r="E78" s="309"/>
      <c r="F78" s="309"/>
      <c r="G78" s="310"/>
      <c r="H78" s="309"/>
      <c r="I78" s="309"/>
      <c r="J78" s="309"/>
      <c r="K78" s="303"/>
    </row>
    <row r="79" s="1" customFormat="1" ht="15" customHeight="1">
      <c r="B79" s="301"/>
      <c r="C79" s="289" t="s">
        <v>55</v>
      </c>
      <c r="D79" s="311"/>
      <c r="E79" s="311"/>
      <c r="F79" s="312" t="s">
        <v>763</v>
      </c>
      <c r="G79" s="313"/>
      <c r="H79" s="289" t="s">
        <v>764</v>
      </c>
      <c r="I79" s="289" t="s">
        <v>765</v>
      </c>
      <c r="J79" s="289">
        <v>20</v>
      </c>
      <c r="K79" s="303"/>
    </row>
    <row r="80" s="1" customFormat="1" ht="15" customHeight="1">
      <c r="B80" s="301"/>
      <c r="C80" s="289" t="s">
        <v>766</v>
      </c>
      <c r="D80" s="289"/>
      <c r="E80" s="289"/>
      <c r="F80" s="312" t="s">
        <v>763</v>
      </c>
      <c r="G80" s="313"/>
      <c r="H80" s="289" t="s">
        <v>767</v>
      </c>
      <c r="I80" s="289" t="s">
        <v>765</v>
      </c>
      <c r="J80" s="289">
        <v>120</v>
      </c>
      <c r="K80" s="303"/>
    </row>
    <row r="81" s="1" customFormat="1" ht="15" customHeight="1">
      <c r="B81" s="314"/>
      <c r="C81" s="289" t="s">
        <v>768</v>
      </c>
      <c r="D81" s="289"/>
      <c r="E81" s="289"/>
      <c r="F81" s="312" t="s">
        <v>769</v>
      </c>
      <c r="G81" s="313"/>
      <c r="H81" s="289" t="s">
        <v>770</v>
      </c>
      <c r="I81" s="289" t="s">
        <v>765</v>
      </c>
      <c r="J81" s="289">
        <v>50</v>
      </c>
      <c r="K81" s="303"/>
    </row>
    <row r="82" s="1" customFormat="1" ht="15" customHeight="1">
      <c r="B82" s="314"/>
      <c r="C82" s="289" t="s">
        <v>771</v>
      </c>
      <c r="D82" s="289"/>
      <c r="E82" s="289"/>
      <c r="F82" s="312" t="s">
        <v>763</v>
      </c>
      <c r="G82" s="313"/>
      <c r="H82" s="289" t="s">
        <v>772</v>
      </c>
      <c r="I82" s="289" t="s">
        <v>773</v>
      </c>
      <c r="J82" s="289"/>
      <c r="K82" s="303"/>
    </row>
    <row r="83" s="1" customFormat="1" ht="15" customHeight="1">
      <c r="B83" s="314"/>
      <c r="C83" s="315" t="s">
        <v>774</v>
      </c>
      <c r="D83" s="315"/>
      <c r="E83" s="315"/>
      <c r="F83" s="316" t="s">
        <v>769</v>
      </c>
      <c r="G83" s="315"/>
      <c r="H83" s="315" t="s">
        <v>775</v>
      </c>
      <c r="I83" s="315" t="s">
        <v>765</v>
      </c>
      <c r="J83" s="315">
        <v>15</v>
      </c>
      <c r="K83" s="303"/>
    </row>
    <row r="84" s="1" customFormat="1" ht="15" customHeight="1">
      <c r="B84" s="314"/>
      <c r="C84" s="315" t="s">
        <v>776</v>
      </c>
      <c r="D84" s="315"/>
      <c r="E84" s="315"/>
      <c r="F84" s="316" t="s">
        <v>769</v>
      </c>
      <c r="G84" s="315"/>
      <c r="H84" s="315" t="s">
        <v>777</v>
      </c>
      <c r="I84" s="315" t="s">
        <v>765</v>
      </c>
      <c r="J84" s="315">
        <v>15</v>
      </c>
      <c r="K84" s="303"/>
    </row>
    <row r="85" s="1" customFormat="1" ht="15" customHeight="1">
      <c r="B85" s="314"/>
      <c r="C85" s="315" t="s">
        <v>778</v>
      </c>
      <c r="D85" s="315"/>
      <c r="E85" s="315"/>
      <c r="F85" s="316" t="s">
        <v>769</v>
      </c>
      <c r="G85" s="315"/>
      <c r="H85" s="315" t="s">
        <v>779</v>
      </c>
      <c r="I85" s="315" t="s">
        <v>765</v>
      </c>
      <c r="J85" s="315">
        <v>20</v>
      </c>
      <c r="K85" s="303"/>
    </row>
    <row r="86" s="1" customFormat="1" ht="15" customHeight="1">
      <c r="B86" s="314"/>
      <c r="C86" s="315" t="s">
        <v>780</v>
      </c>
      <c r="D86" s="315"/>
      <c r="E86" s="315"/>
      <c r="F86" s="316" t="s">
        <v>769</v>
      </c>
      <c r="G86" s="315"/>
      <c r="H86" s="315" t="s">
        <v>781</v>
      </c>
      <c r="I86" s="315" t="s">
        <v>765</v>
      </c>
      <c r="J86" s="315">
        <v>20</v>
      </c>
      <c r="K86" s="303"/>
    </row>
    <row r="87" s="1" customFormat="1" ht="15" customHeight="1">
      <c r="B87" s="314"/>
      <c r="C87" s="289" t="s">
        <v>782</v>
      </c>
      <c r="D87" s="289"/>
      <c r="E87" s="289"/>
      <c r="F87" s="312" t="s">
        <v>769</v>
      </c>
      <c r="G87" s="313"/>
      <c r="H87" s="289" t="s">
        <v>783</v>
      </c>
      <c r="I87" s="289" t="s">
        <v>765</v>
      </c>
      <c r="J87" s="289">
        <v>50</v>
      </c>
      <c r="K87" s="303"/>
    </row>
    <row r="88" s="1" customFormat="1" ht="15" customHeight="1">
      <c r="B88" s="314"/>
      <c r="C88" s="289" t="s">
        <v>784</v>
      </c>
      <c r="D88" s="289"/>
      <c r="E88" s="289"/>
      <c r="F88" s="312" t="s">
        <v>769</v>
      </c>
      <c r="G88" s="313"/>
      <c r="H88" s="289" t="s">
        <v>785</v>
      </c>
      <c r="I88" s="289" t="s">
        <v>765</v>
      </c>
      <c r="J88" s="289">
        <v>20</v>
      </c>
      <c r="K88" s="303"/>
    </row>
    <row r="89" s="1" customFormat="1" ht="15" customHeight="1">
      <c r="B89" s="314"/>
      <c r="C89" s="289" t="s">
        <v>786</v>
      </c>
      <c r="D89" s="289"/>
      <c r="E89" s="289"/>
      <c r="F89" s="312" t="s">
        <v>769</v>
      </c>
      <c r="G89" s="313"/>
      <c r="H89" s="289" t="s">
        <v>787</v>
      </c>
      <c r="I89" s="289" t="s">
        <v>765</v>
      </c>
      <c r="J89" s="289">
        <v>20</v>
      </c>
      <c r="K89" s="303"/>
    </row>
    <row r="90" s="1" customFormat="1" ht="15" customHeight="1">
      <c r="B90" s="314"/>
      <c r="C90" s="289" t="s">
        <v>788</v>
      </c>
      <c r="D90" s="289"/>
      <c r="E90" s="289"/>
      <c r="F90" s="312" t="s">
        <v>769</v>
      </c>
      <c r="G90" s="313"/>
      <c r="H90" s="289" t="s">
        <v>789</v>
      </c>
      <c r="I90" s="289" t="s">
        <v>765</v>
      </c>
      <c r="J90" s="289">
        <v>50</v>
      </c>
      <c r="K90" s="303"/>
    </row>
    <row r="91" s="1" customFormat="1" ht="15" customHeight="1">
      <c r="B91" s="314"/>
      <c r="C91" s="289" t="s">
        <v>790</v>
      </c>
      <c r="D91" s="289"/>
      <c r="E91" s="289"/>
      <c r="F91" s="312" t="s">
        <v>769</v>
      </c>
      <c r="G91" s="313"/>
      <c r="H91" s="289" t="s">
        <v>790</v>
      </c>
      <c r="I91" s="289" t="s">
        <v>765</v>
      </c>
      <c r="J91" s="289">
        <v>50</v>
      </c>
      <c r="K91" s="303"/>
    </row>
    <row r="92" s="1" customFormat="1" ht="15" customHeight="1">
      <c r="B92" s="314"/>
      <c r="C92" s="289" t="s">
        <v>791</v>
      </c>
      <c r="D92" s="289"/>
      <c r="E92" s="289"/>
      <c r="F92" s="312" t="s">
        <v>769</v>
      </c>
      <c r="G92" s="313"/>
      <c r="H92" s="289" t="s">
        <v>792</v>
      </c>
      <c r="I92" s="289" t="s">
        <v>765</v>
      </c>
      <c r="J92" s="289">
        <v>255</v>
      </c>
      <c r="K92" s="303"/>
    </row>
    <row r="93" s="1" customFormat="1" ht="15" customHeight="1">
      <c r="B93" s="314"/>
      <c r="C93" s="289" t="s">
        <v>793</v>
      </c>
      <c r="D93" s="289"/>
      <c r="E93" s="289"/>
      <c r="F93" s="312" t="s">
        <v>763</v>
      </c>
      <c r="G93" s="313"/>
      <c r="H93" s="289" t="s">
        <v>794</v>
      </c>
      <c r="I93" s="289" t="s">
        <v>795</v>
      </c>
      <c r="J93" s="289"/>
      <c r="K93" s="303"/>
    </row>
    <row r="94" s="1" customFormat="1" ht="15" customHeight="1">
      <c r="B94" s="314"/>
      <c r="C94" s="289" t="s">
        <v>796</v>
      </c>
      <c r="D94" s="289"/>
      <c r="E94" s="289"/>
      <c r="F94" s="312" t="s">
        <v>763</v>
      </c>
      <c r="G94" s="313"/>
      <c r="H94" s="289" t="s">
        <v>797</v>
      </c>
      <c r="I94" s="289" t="s">
        <v>798</v>
      </c>
      <c r="J94" s="289"/>
      <c r="K94" s="303"/>
    </row>
    <row r="95" s="1" customFormat="1" ht="15" customHeight="1">
      <c r="B95" s="314"/>
      <c r="C95" s="289" t="s">
        <v>799</v>
      </c>
      <c r="D95" s="289"/>
      <c r="E95" s="289"/>
      <c r="F95" s="312" t="s">
        <v>763</v>
      </c>
      <c r="G95" s="313"/>
      <c r="H95" s="289" t="s">
        <v>799</v>
      </c>
      <c r="I95" s="289" t="s">
        <v>798</v>
      </c>
      <c r="J95" s="289"/>
      <c r="K95" s="303"/>
    </row>
    <row r="96" s="1" customFormat="1" ht="15" customHeight="1">
      <c r="B96" s="314"/>
      <c r="C96" s="289" t="s">
        <v>40</v>
      </c>
      <c r="D96" s="289"/>
      <c r="E96" s="289"/>
      <c r="F96" s="312" t="s">
        <v>763</v>
      </c>
      <c r="G96" s="313"/>
      <c r="H96" s="289" t="s">
        <v>800</v>
      </c>
      <c r="I96" s="289" t="s">
        <v>798</v>
      </c>
      <c r="J96" s="289"/>
      <c r="K96" s="303"/>
    </row>
    <row r="97" s="1" customFormat="1" ht="15" customHeight="1">
      <c r="B97" s="314"/>
      <c r="C97" s="289" t="s">
        <v>50</v>
      </c>
      <c r="D97" s="289"/>
      <c r="E97" s="289"/>
      <c r="F97" s="312" t="s">
        <v>763</v>
      </c>
      <c r="G97" s="313"/>
      <c r="H97" s="289" t="s">
        <v>801</v>
      </c>
      <c r="I97" s="289" t="s">
        <v>798</v>
      </c>
      <c r="J97" s="289"/>
      <c r="K97" s="303"/>
    </row>
    <row r="98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="1" customFormat="1" ht="45" customHeight="1">
      <c r="B102" s="301"/>
      <c r="C102" s="302" t="s">
        <v>802</v>
      </c>
      <c r="D102" s="302"/>
      <c r="E102" s="302"/>
      <c r="F102" s="302"/>
      <c r="G102" s="302"/>
      <c r="H102" s="302"/>
      <c r="I102" s="302"/>
      <c r="J102" s="302"/>
      <c r="K102" s="303"/>
    </row>
    <row r="103" s="1" customFormat="1" ht="17.25" customHeight="1">
      <c r="B103" s="301"/>
      <c r="C103" s="304" t="s">
        <v>757</v>
      </c>
      <c r="D103" s="304"/>
      <c r="E103" s="304"/>
      <c r="F103" s="304" t="s">
        <v>758</v>
      </c>
      <c r="G103" s="305"/>
      <c r="H103" s="304" t="s">
        <v>56</v>
      </c>
      <c r="I103" s="304" t="s">
        <v>59</v>
      </c>
      <c r="J103" s="304" t="s">
        <v>759</v>
      </c>
      <c r="K103" s="303"/>
    </row>
    <row r="104" s="1" customFormat="1" ht="17.25" customHeight="1">
      <c r="B104" s="301"/>
      <c r="C104" s="306" t="s">
        <v>760</v>
      </c>
      <c r="D104" s="306"/>
      <c r="E104" s="306"/>
      <c r="F104" s="307" t="s">
        <v>761</v>
      </c>
      <c r="G104" s="308"/>
      <c r="H104" s="306"/>
      <c r="I104" s="306"/>
      <c r="J104" s="306" t="s">
        <v>762</v>
      </c>
      <c r="K104" s="303"/>
    </row>
    <row r="105" s="1" customFormat="1" ht="5.25" customHeight="1">
      <c r="B105" s="301"/>
      <c r="C105" s="304"/>
      <c r="D105" s="304"/>
      <c r="E105" s="304"/>
      <c r="F105" s="304"/>
      <c r="G105" s="322"/>
      <c r="H105" s="304"/>
      <c r="I105" s="304"/>
      <c r="J105" s="304"/>
      <c r="K105" s="303"/>
    </row>
    <row r="106" s="1" customFormat="1" ht="15" customHeight="1">
      <c r="B106" s="301"/>
      <c r="C106" s="289" t="s">
        <v>55</v>
      </c>
      <c r="D106" s="311"/>
      <c r="E106" s="311"/>
      <c r="F106" s="312" t="s">
        <v>763</v>
      </c>
      <c r="G106" s="289"/>
      <c r="H106" s="289" t="s">
        <v>803</v>
      </c>
      <c r="I106" s="289" t="s">
        <v>765</v>
      </c>
      <c r="J106" s="289">
        <v>20</v>
      </c>
      <c r="K106" s="303"/>
    </row>
    <row r="107" s="1" customFormat="1" ht="15" customHeight="1">
      <c r="B107" s="301"/>
      <c r="C107" s="289" t="s">
        <v>766</v>
      </c>
      <c r="D107" s="289"/>
      <c r="E107" s="289"/>
      <c r="F107" s="312" t="s">
        <v>763</v>
      </c>
      <c r="G107" s="289"/>
      <c r="H107" s="289" t="s">
        <v>803</v>
      </c>
      <c r="I107" s="289" t="s">
        <v>765</v>
      </c>
      <c r="J107" s="289">
        <v>120</v>
      </c>
      <c r="K107" s="303"/>
    </row>
    <row r="108" s="1" customFormat="1" ht="15" customHeight="1">
      <c r="B108" s="314"/>
      <c r="C108" s="289" t="s">
        <v>768</v>
      </c>
      <c r="D108" s="289"/>
      <c r="E108" s="289"/>
      <c r="F108" s="312" t="s">
        <v>769</v>
      </c>
      <c r="G108" s="289"/>
      <c r="H108" s="289" t="s">
        <v>803</v>
      </c>
      <c r="I108" s="289" t="s">
        <v>765</v>
      </c>
      <c r="J108" s="289">
        <v>50</v>
      </c>
      <c r="K108" s="303"/>
    </row>
    <row r="109" s="1" customFormat="1" ht="15" customHeight="1">
      <c r="B109" s="314"/>
      <c r="C109" s="289" t="s">
        <v>771</v>
      </c>
      <c r="D109" s="289"/>
      <c r="E109" s="289"/>
      <c r="F109" s="312" t="s">
        <v>763</v>
      </c>
      <c r="G109" s="289"/>
      <c r="H109" s="289" t="s">
        <v>803</v>
      </c>
      <c r="I109" s="289" t="s">
        <v>773</v>
      </c>
      <c r="J109" s="289"/>
      <c r="K109" s="303"/>
    </row>
    <row r="110" s="1" customFormat="1" ht="15" customHeight="1">
      <c r="B110" s="314"/>
      <c r="C110" s="289" t="s">
        <v>782</v>
      </c>
      <c r="D110" s="289"/>
      <c r="E110" s="289"/>
      <c r="F110" s="312" t="s">
        <v>769</v>
      </c>
      <c r="G110" s="289"/>
      <c r="H110" s="289" t="s">
        <v>803</v>
      </c>
      <c r="I110" s="289" t="s">
        <v>765</v>
      </c>
      <c r="J110" s="289">
        <v>50</v>
      </c>
      <c r="K110" s="303"/>
    </row>
    <row r="111" s="1" customFormat="1" ht="15" customHeight="1">
      <c r="B111" s="314"/>
      <c r="C111" s="289" t="s">
        <v>790</v>
      </c>
      <c r="D111" s="289"/>
      <c r="E111" s="289"/>
      <c r="F111" s="312" t="s">
        <v>769</v>
      </c>
      <c r="G111" s="289"/>
      <c r="H111" s="289" t="s">
        <v>803</v>
      </c>
      <c r="I111" s="289" t="s">
        <v>765</v>
      </c>
      <c r="J111" s="289">
        <v>50</v>
      </c>
      <c r="K111" s="303"/>
    </row>
    <row r="112" s="1" customFormat="1" ht="15" customHeight="1">
      <c r="B112" s="314"/>
      <c r="C112" s="289" t="s">
        <v>788</v>
      </c>
      <c r="D112" s="289"/>
      <c r="E112" s="289"/>
      <c r="F112" s="312" t="s">
        <v>769</v>
      </c>
      <c r="G112" s="289"/>
      <c r="H112" s="289" t="s">
        <v>803</v>
      </c>
      <c r="I112" s="289" t="s">
        <v>765</v>
      </c>
      <c r="J112" s="289">
        <v>50</v>
      </c>
      <c r="K112" s="303"/>
    </row>
    <row r="113" s="1" customFormat="1" ht="15" customHeight="1">
      <c r="B113" s="314"/>
      <c r="C113" s="289" t="s">
        <v>55</v>
      </c>
      <c r="D113" s="289"/>
      <c r="E113" s="289"/>
      <c r="F113" s="312" t="s">
        <v>763</v>
      </c>
      <c r="G113" s="289"/>
      <c r="H113" s="289" t="s">
        <v>804</v>
      </c>
      <c r="I113" s="289" t="s">
        <v>765</v>
      </c>
      <c r="J113" s="289">
        <v>20</v>
      </c>
      <c r="K113" s="303"/>
    </row>
    <row r="114" s="1" customFormat="1" ht="15" customHeight="1">
      <c r="B114" s="314"/>
      <c r="C114" s="289" t="s">
        <v>805</v>
      </c>
      <c r="D114" s="289"/>
      <c r="E114" s="289"/>
      <c r="F114" s="312" t="s">
        <v>763</v>
      </c>
      <c r="G114" s="289"/>
      <c r="H114" s="289" t="s">
        <v>806</v>
      </c>
      <c r="I114" s="289" t="s">
        <v>765</v>
      </c>
      <c r="J114" s="289">
        <v>120</v>
      </c>
      <c r="K114" s="303"/>
    </row>
    <row r="115" s="1" customFormat="1" ht="15" customHeight="1">
      <c r="B115" s="314"/>
      <c r="C115" s="289" t="s">
        <v>40</v>
      </c>
      <c r="D115" s="289"/>
      <c r="E115" s="289"/>
      <c r="F115" s="312" t="s">
        <v>763</v>
      </c>
      <c r="G115" s="289"/>
      <c r="H115" s="289" t="s">
        <v>807</v>
      </c>
      <c r="I115" s="289" t="s">
        <v>798</v>
      </c>
      <c r="J115" s="289"/>
      <c r="K115" s="303"/>
    </row>
    <row r="116" s="1" customFormat="1" ht="15" customHeight="1">
      <c r="B116" s="314"/>
      <c r="C116" s="289" t="s">
        <v>50</v>
      </c>
      <c r="D116" s="289"/>
      <c r="E116" s="289"/>
      <c r="F116" s="312" t="s">
        <v>763</v>
      </c>
      <c r="G116" s="289"/>
      <c r="H116" s="289" t="s">
        <v>808</v>
      </c>
      <c r="I116" s="289" t="s">
        <v>798</v>
      </c>
      <c r="J116" s="289"/>
      <c r="K116" s="303"/>
    </row>
    <row r="117" s="1" customFormat="1" ht="15" customHeight="1">
      <c r="B117" s="314"/>
      <c r="C117" s="289" t="s">
        <v>59</v>
      </c>
      <c r="D117" s="289"/>
      <c r="E117" s="289"/>
      <c r="F117" s="312" t="s">
        <v>763</v>
      </c>
      <c r="G117" s="289"/>
      <c r="H117" s="289" t="s">
        <v>809</v>
      </c>
      <c r="I117" s="289" t="s">
        <v>810</v>
      </c>
      <c r="J117" s="289"/>
      <c r="K117" s="303"/>
    </row>
    <row r="118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="1" customFormat="1" ht="18.75" customHeight="1">
      <c r="B119" s="324"/>
      <c r="C119" s="325"/>
      <c r="D119" s="325"/>
      <c r="E119" s="325"/>
      <c r="F119" s="326"/>
      <c r="G119" s="325"/>
      <c r="H119" s="325"/>
      <c r="I119" s="325"/>
      <c r="J119" s="325"/>
      <c r="K119" s="324"/>
    </row>
    <row r="120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0" t="s">
        <v>811</v>
      </c>
      <c r="D122" s="280"/>
      <c r="E122" s="280"/>
      <c r="F122" s="280"/>
      <c r="G122" s="280"/>
      <c r="H122" s="280"/>
      <c r="I122" s="280"/>
      <c r="J122" s="280"/>
      <c r="K122" s="331"/>
    </row>
    <row r="123" s="1" customFormat="1" ht="17.25" customHeight="1">
      <c r="B123" s="332"/>
      <c r="C123" s="304" t="s">
        <v>757</v>
      </c>
      <c r="D123" s="304"/>
      <c r="E123" s="304"/>
      <c r="F123" s="304" t="s">
        <v>758</v>
      </c>
      <c r="G123" s="305"/>
      <c r="H123" s="304" t="s">
        <v>56</v>
      </c>
      <c r="I123" s="304" t="s">
        <v>59</v>
      </c>
      <c r="J123" s="304" t="s">
        <v>759</v>
      </c>
      <c r="K123" s="333"/>
    </row>
    <row r="124" s="1" customFormat="1" ht="17.25" customHeight="1">
      <c r="B124" s="332"/>
      <c r="C124" s="306" t="s">
        <v>760</v>
      </c>
      <c r="D124" s="306"/>
      <c r="E124" s="306"/>
      <c r="F124" s="307" t="s">
        <v>761</v>
      </c>
      <c r="G124" s="308"/>
      <c r="H124" s="306"/>
      <c r="I124" s="306"/>
      <c r="J124" s="306" t="s">
        <v>762</v>
      </c>
      <c r="K124" s="333"/>
    </row>
    <row r="125" s="1" customFormat="1" ht="5.25" customHeight="1">
      <c r="B125" s="334"/>
      <c r="C125" s="309"/>
      <c r="D125" s="309"/>
      <c r="E125" s="309"/>
      <c r="F125" s="309"/>
      <c r="G125" s="335"/>
      <c r="H125" s="309"/>
      <c r="I125" s="309"/>
      <c r="J125" s="309"/>
      <c r="K125" s="336"/>
    </row>
    <row r="126" s="1" customFormat="1" ht="15" customHeight="1">
      <c r="B126" s="334"/>
      <c r="C126" s="289" t="s">
        <v>766</v>
      </c>
      <c r="D126" s="311"/>
      <c r="E126" s="311"/>
      <c r="F126" s="312" t="s">
        <v>763</v>
      </c>
      <c r="G126" s="289"/>
      <c r="H126" s="289" t="s">
        <v>803</v>
      </c>
      <c r="I126" s="289" t="s">
        <v>765</v>
      </c>
      <c r="J126" s="289">
        <v>120</v>
      </c>
      <c r="K126" s="337"/>
    </row>
    <row r="127" s="1" customFormat="1" ht="15" customHeight="1">
      <c r="B127" s="334"/>
      <c r="C127" s="289" t="s">
        <v>812</v>
      </c>
      <c r="D127" s="289"/>
      <c r="E127" s="289"/>
      <c r="F127" s="312" t="s">
        <v>763</v>
      </c>
      <c r="G127" s="289"/>
      <c r="H127" s="289" t="s">
        <v>813</v>
      </c>
      <c r="I127" s="289" t="s">
        <v>765</v>
      </c>
      <c r="J127" s="289" t="s">
        <v>814</v>
      </c>
      <c r="K127" s="337"/>
    </row>
    <row r="128" s="1" customFormat="1" ht="15" customHeight="1">
      <c r="B128" s="334"/>
      <c r="C128" s="289" t="s">
        <v>711</v>
      </c>
      <c r="D128" s="289"/>
      <c r="E128" s="289"/>
      <c r="F128" s="312" t="s">
        <v>763</v>
      </c>
      <c r="G128" s="289"/>
      <c r="H128" s="289" t="s">
        <v>815</v>
      </c>
      <c r="I128" s="289" t="s">
        <v>765</v>
      </c>
      <c r="J128" s="289" t="s">
        <v>814</v>
      </c>
      <c r="K128" s="337"/>
    </row>
    <row r="129" s="1" customFormat="1" ht="15" customHeight="1">
      <c r="B129" s="334"/>
      <c r="C129" s="289" t="s">
        <v>774</v>
      </c>
      <c r="D129" s="289"/>
      <c r="E129" s="289"/>
      <c r="F129" s="312" t="s">
        <v>769</v>
      </c>
      <c r="G129" s="289"/>
      <c r="H129" s="289" t="s">
        <v>775</v>
      </c>
      <c r="I129" s="289" t="s">
        <v>765</v>
      </c>
      <c r="J129" s="289">
        <v>15</v>
      </c>
      <c r="K129" s="337"/>
    </row>
    <row r="130" s="1" customFormat="1" ht="15" customHeight="1">
      <c r="B130" s="334"/>
      <c r="C130" s="315" t="s">
        <v>776</v>
      </c>
      <c r="D130" s="315"/>
      <c r="E130" s="315"/>
      <c r="F130" s="316" t="s">
        <v>769</v>
      </c>
      <c r="G130" s="315"/>
      <c r="H130" s="315" t="s">
        <v>777</v>
      </c>
      <c r="I130" s="315" t="s">
        <v>765</v>
      </c>
      <c r="J130" s="315">
        <v>15</v>
      </c>
      <c r="K130" s="337"/>
    </row>
    <row r="131" s="1" customFormat="1" ht="15" customHeight="1">
      <c r="B131" s="334"/>
      <c r="C131" s="315" t="s">
        <v>778</v>
      </c>
      <c r="D131" s="315"/>
      <c r="E131" s="315"/>
      <c r="F131" s="316" t="s">
        <v>769</v>
      </c>
      <c r="G131" s="315"/>
      <c r="H131" s="315" t="s">
        <v>779</v>
      </c>
      <c r="I131" s="315" t="s">
        <v>765</v>
      </c>
      <c r="J131" s="315">
        <v>20</v>
      </c>
      <c r="K131" s="337"/>
    </row>
    <row r="132" s="1" customFormat="1" ht="15" customHeight="1">
      <c r="B132" s="334"/>
      <c r="C132" s="315" t="s">
        <v>780</v>
      </c>
      <c r="D132" s="315"/>
      <c r="E132" s="315"/>
      <c r="F132" s="316" t="s">
        <v>769</v>
      </c>
      <c r="G132" s="315"/>
      <c r="H132" s="315" t="s">
        <v>781</v>
      </c>
      <c r="I132" s="315" t="s">
        <v>765</v>
      </c>
      <c r="J132" s="315">
        <v>20</v>
      </c>
      <c r="K132" s="337"/>
    </row>
    <row r="133" s="1" customFormat="1" ht="15" customHeight="1">
      <c r="B133" s="334"/>
      <c r="C133" s="289" t="s">
        <v>768</v>
      </c>
      <c r="D133" s="289"/>
      <c r="E133" s="289"/>
      <c r="F133" s="312" t="s">
        <v>769</v>
      </c>
      <c r="G133" s="289"/>
      <c r="H133" s="289" t="s">
        <v>803</v>
      </c>
      <c r="I133" s="289" t="s">
        <v>765</v>
      </c>
      <c r="J133" s="289">
        <v>50</v>
      </c>
      <c r="K133" s="337"/>
    </row>
    <row r="134" s="1" customFormat="1" ht="15" customHeight="1">
      <c r="B134" s="334"/>
      <c r="C134" s="289" t="s">
        <v>782</v>
      </c>
      <c r="D134" s="289"/>
      <c r="E134" s="289"/>
      <c r="F134" s="312" t="s">
        <v>769</v>
      </c>
      <c r="G134" s="289"/>
      <c r="H134" s="289" t="s">
        <v>803</v>
      </c>
      <c r="I134" s="289" t="s">
        <v>765</v>
      </c>
      <c r="J134" s="289">
        <v>50</v>
      </c>
      <c r="K134" s="337"/>
    </row>
    <row r="135" s="1" customFormat="1" ht="15" customHeight="1">
      <c r="B135" s="334"/>
      <c r="C135" s="289" t="s">
        <v>788</v>
      </c>
      <c r="D135" s="289"/>
      <c r="E135" s="289"/>
      <c r="F135" s="312" t="s">
        <v>769</v>
      </c>
      <c r="G135" s="289"/>
      <c r="H135" s="289" t="s">
        <v>803</v>
      </c>
      <c r="I135" s="289" t="s">
        <v>765</v>
      </c>
      <c r="J135" s="289">
        <v>50</v>
      </c>
      <c r="K135" s="337"/>
    </row>
    <row r="136" s="1" customFormat="1" ht="15" customHeight="1">
      <c r="B136" s="334"/>
      <c r="C136" s="289" t="s">
        <v>790</v>
      </c>
      <c r="D136" s="289"/>
      <c r="E136" s="289"/>
      <c r="F136" s="312" t="s">
        <v>769</v>
      </c>
      <c r="G136" s="289"/>
      <c r="H136" s="289" t="s">
        <v>803</v>
      </c>
      <c r="I136" s="289" t="s">
        <v>765</v>
      </c>
      <c r="J136" s="289">
        <v>50</v>
      </c>
      <c r="K136" s="337"/>
    </row>
    <row r="137" s="1" customFormat="1" ht="15" customHeight="1">
      <c r="B137" s="334"/>
      <c r="C137" s="289" t="s">
        <v>791</v>
      </c>
      <c r="D137" s="289"/>
      <c r="E137" s="289"/>
      <c r="F137" s="312" t="s">
        <v>769</v>
      </c>
      <c r="G137" s="289"/>
      <c r="H137" s="289" t="s">
        <v>816</v>
      </c>
      <c r="I137" s="289" t="s">
        <v>765</v>
      </c>
      <c r="J137" s="289">
        <v>255</v>
      </c>
      <c r="K137" s="337"/>
    </row>
    <row r="138" s="1" customFormat="1" ht="15" customHeight="1">
      <c r="B138" s="334"/>
      <c r="C138" s="289" t="s">
        <v>793</v>
      </c>
      <c r="D138" s="289"/>
      <c r="E138" s="289"/>
      <c r="F138" s="312" t="s">
        <v>763</v>
      </c>
      <c r="G138" s="289"/>
      <c r="H138" s="289" t="s">
        <v>817</v>
      </c>
      <c r="I138" s="289" t="s">
        <v>795</v>
      </c>
      <c r="J138" s="289"/>
      <c r="K138" s="337"/>
    </row>
    <row r="139" s="1" customFormat="1" ht="15" customHeight="1">
      <c r="B139" s="334"/>
      <c r="C139" s="289" t="s">
        <v>796</v>
      </c>
      <c r="D139" s="289"/>
      <c r="E139" s="289"/>
      <c r="F139" s="312" t="s">
        <v>763</v>
      </c>
      <c r="G139" s="289"/>
      <c r="H139" s="289" t="s">
        <v>818</v>
      </c>
      <c r="I139" s="289" t="s">
        <v>798</v>
      </c>
      <c r="J139" s="289"/>
      <c r="K139" s="337"/>
    </row>
    <row r="140" s="1" customFormat="1" ht="15" customHeight="1">
      <c r="B140" s="334"/>
      <c r="C140" s="289" t="s">
        <v>799</v>
      </c>
      <c r="D140" s="289"/>
      <c r="E140" s="289"/>
      <c r="F140" s="312" t="s">
        <v>763</v>
      </c>
      <c r="G140" s="289"/>
      <c r="H140" s="289" t="s">
        <v>799</v>
      </c>
      <c r="I140" s="289" t="s">
        <v>798</v>
      </c>
      <c r="J140" s="289"/>
      <c r="K140" s="337"/>
    </row>
    <row r="141" s="1" customFormat="1" ht="15" customHeight="1">
      <c r="B141" s="334"/>
      <c r="C141" s="289" t="s">
        <v>40</v>
      </c>
      <c r="D141" s="289"/>
      <c r="E141" s="289"/>
      <c r="F141" s="312" t="s">
        <v>763</v>
      </c>
      <c r="G141" s="289"/>
      <c r="H141" s="289" t="s">
        <v>819</v>
      </c>
      <c r="I141" s="289" t="s">
        <v>798</v>
      </c>
      <c r="J141" s="289"/>
      <c r="K141" s="337"/>
    </row>
    <row r="142" s="1" customFormat="1" ht="15" customHeight="1">
      <c r="B142" s="334"/>
      <c r="C142" s="289" t="s">
        <v>820</v>
      </c>
      <c r="D142" s="289"/>
      <c r="E142" s="289"/>
      <c r="F142" s="312" t="s">
        <v>763</v>
      </c>
      <c r="G142" s="289"/>
      <c r="H142" s="289" t="s">
        <v>821</v>
      </c>
      <c r="I142" s="289" t="s">
        <v>798</v>
      </c>
      <c r="J142" s="289"/>
      <c r="K142" s="337"/>
    </row>
    <row r="143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="1" customFormat="1" ht="18.75" customHeight="1">
      <c r="B144" s="325"/>
      <c r="C144" s="325"/>
      <c r="D144" s="325"/>
      <c r="E144" s="325"/>
      <c r="F144" s="326"/>
      <c r="G144" s="325"/>
      <c r="H144" s="325"/>
      <c r="I144" s="325"/>
      <c r="J144" s="325"/>
      <c r="K144" s="325"/>
    </row>
    <row r="145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="1" customFormat="1" ht="45" customHeight="1">
      <c r="B147" s="301"/>
      <c r="C147" s="302" t="s">
        <v>822</v>
      </c>
      <c r="D147" s="302"/>
      <c r="E147" s="302"/>
      <c r="F147" s="302"/>
      <c r="G147" s="302"/>
      <c r="H147" s="302"/>
      <c r="I147" s="302"/>
      <c r="J147" s="302"/>
      <c r="K147" s="303"/>
    </row>
    <row r="148" s="1" customFormat="1" ht="17.25" customHeight="1">
      <c r="B148" s="301"/>
      <c r="C148" s="304" t="s">
        <v>757</v>
      </c>
      <c r="D148" s="304"/>
      <c r="E148" s="304"/>
      <c r="F148" s="304" t="s">
        <v>758</v>
      </c>
      <c r="G148" s="305"/>
      <c r="H148" s="304" t="s">
        <v>56</v>
      </c>
      <c r="I148" s="304" t="s">
        <v>59</v>
      </c>
      <c r="J148" s="304" t="s">
        <v>759</v>
      </c>
      <c r="K148" s="303"/>
    </row>
    <row r="149" s="1" customFormat="1" ht="17.25" customHeight="1">
      <c r="B149" s="301"/>
      <c r="C149" s="306" t="s">
        <v>760</v>
      </c>
      <c r="D149" s="306"/>
      <c r="E149" s="306"/>
      <c r="F149" s="307" t="s">
        <v>761</v>
      </c>
      <c r="G149" s="308"/>
      <c r="H149" s="306"/>
      <c r="I149" s="306"/>
      <c r="J149" s="306" t="s">
        <v>762</v>
      </c>
      <c r="K149" s="303"/>
    </row>
    <row r="150" s="1" customFormat="1" ht="5.25" customHeight="1">
      <c r="B150" s="314"/>
      <c r="C150" s="309"/>
      <c r="D150" s="309"/>
      <c r="E150" s="309"/>
      <c r="F150" s="309"/>
      <c r="G150" s="310"/>
      <c r="H150" s="309"/>
      <c r="I150" s="309"/>
      <c r="J150" s="309"/>
      <c r="K150" s="337"/>
    </row>
    <row r="151" s="1" customFormat="1" ht="15" customHeight="1">
      <c r="B151" s="314"/>
      <c r="C151" s="341" t="s">
        <v>766</v>
      </c>
      <c r="D151" s="289"/>
      <c r="E151" s="289"/>
      <c r="F151" s="342" t="s">
        <v>763</v>
      </c>
      <c r="G151" s="289"/>
      <c r="H151" s="341" t="s">
        <v>803</v>
      </c>
      <c r="I151" s="341" t="s">
        <v>765</v>
      </c>
      <c r="J151" s="341">
        <v>120</v>
      </c>
      <c r="K151" s="337"/>
    </row>
    <row r="152" s="1" customFormat="1" ht="15" customHeight="1">
      <c r="B152" s="314"/>
      <c r="C152" s="341" t="s">
        <v>812</v>
      </c>
      <c r="D152" s="289"/>
      <c r="E152" s="289"/>
      <c r="F152" s="342" t="s">
        <v>763</v>
      </c>
      <c r="G152" s="289"/>
      <c r="H152" s="341" t="s">
        <v>823</v>
      </c>
      <c r="I152" s="341" t="s">
        <v>765</v>
      </c>
      <c r="J152" s="341" t="s">
        <v>814</v>
      </c>
      <c r="K152" s="337"/>
    </row>
    <row r="153" s="1" customFormat="1" ht="15" customHeight="1">
      <c r="B153" s="314"/>
      <c r="C153" s="341" t="s">
        <v>711</v>
      </c>
      <c r="D153" s="289"/>
      <c r="E153" s="289"/>
      <c r="F153" s="342" t="s">
        <v>763</v>
      </c>
      <c r="G153" s="289"/>
      <c r="H153" s="341" t="s">
        <v>824</v>
      </c>
      <c r="I153" s="341" t="s">
        <v>765</v>
      </c>
      <c r="J153" s="341" t="s">
        <v>814</v>
      </c>
      <c r="K153" s="337"/>
    </row>
    <row r="154" s="1" customFormat="1" ht="15" customHeight="1">
      <c r="B154" s="314"/>
      <c r="C154" s="341" t="s">
        <v>768</v>
      </c>
      <c r="D154" s="289"/>
      <c r="E154" s="289"/>
      <c r="F154" s="342" t="s">
        <v>769</v>
      </c>
      <c r="G154" s="289"/>
      <c r="H154" s="341" t="s">
        <v>803</v>
      </c>
      <c r="I154" s="341" t="s">
        <v>765</v>
      </c>
      <c r="J154" s="341">
        <v>50</v>
      </c>
      <c r="K154" s="337"/>
    </row>
    <row r="155" s="1" customFormat="1" ht="15" customHeight="1">
      <c r="B155" s="314"/>
      <c r="C155" s="341" t="s">
        <v>771</v>
      </c>
      <c r="D155" s="289"/>
      <c r="E155" s="289"/>
      <c r="F155" s="342" t="s">
        <v>763</v>
      </c>
      <c r="G155" s="289"/>
      <c r="H155" s="341" t="s">
        <v>803</v>
      </c>
      <c r="I155" s="341" t="s">
        <v>773</v>
      </c>
      <c r="J155" s="341"/>
      <c r="K155" s="337"/>
    </row>
    <row r="156" s="1" customFormat="1" ht="15" customHeight="1">
      <c r="B156" s="314"/>
      <c r="C156" s="341" t="s">
        <v>782</v>
      </c>
      <c r="D156" s="289"/>
      <c r="E156" s="289"/>
      <c r="F156" s="342" t="s">
        <v>769</v>
      </c>
      <c r="G156" s="289"/>
      <c r="H156" s="341" t="s">
        <v>803</v>
      </c>
      <c r="I156" s="341" t="s">
        <v>765</v>
      </c>
      <c r="J156" s="341">
        <v>50</v>
      </c>
      <c r="K156" s="337"/>
    </row>
    <row r="157" s="1" customFormat="1" ht="15" customHeight="1">
      <c r="B157" s="314"/>
      <c r="C157" s="341" t="s">
        <v>790</v>
      </c>
      <c r="D157" s="289"/>
      <c r="E157" s="289"/>
      <c r="F157" s="342" t="s">
        <v>769</v>
      </c>
      <c r="G157" s="289"/>
      <c r="H157" s="341" t="s">
        <v>803</v>
      </c>
      <c r="I157" s="341" t="s">
        <v>765</v>
      </c>
      <c r="J157" s="341">
        <v>50</v>
      </c>
      <c r="K157" s="337"/>
    </row>
    <row r="158" s="1" customFormat="1" ht="15" customHeight="1">
      <c r="B158" s="314"/>
      <c r="C158" s="341" t="s">
        <v>788</v>
      </c>
      <c r="D158" s="289"/>
      <c r="E158" s="289"/>
      <c r="F158" s="342" t="s">
        <v>769</v>
      </c>
      <c r="G158" s="289"/>
      <c r="H158" s="341" t="s">
        <v>803</v>
      </c>
      <c r="I158" s="341" t="s">
        <v>765</v>
      </c>
      <c r="J158" s="341">
        <v>50</v>
      </c>
      <c r="K158" s="337"/>
    </row>
    <row r="159" s="1" customFormat="1" ht="15" customHeight="1">
      <c r="B159" s="314"/>
      <c r="C159" s="341" t="s">
        <v>104</v>
      </c>
      <c r="D159" s="289"/>
      <c r="E159" s="289"/>
      <c r="F159" s="342" t="s">
        <v>763</v>
      </c>
      <c r="G159" s="289"/>
      <c r="H159" s="341" t="s">
        <v>825</v>
      </c>
      <c r="I159" s="341" t="s">
        <v>765</v>
      </c>
      <c r="J159" s="341" t="s">
        <v>826</v>
      </c>
      <c r="K159" s="337"/>
    </row>
    <row r="160" s="1" customFormat="1" ht="15" customHeight="1">
      <c r="B160" s="314"/>
      <c r="C160" s="341" t="s">
        <v>827</v>
      </c>
      <c r="D160" s="289"/>
      <c r="E160" s="289"/>
      <c r="F160" s="342" t="s">
        <v>763</v>
      </c>
      <c r="G160" s="289"/>
      <c r="H160" s="341" t="s">
        <v>828</v>
      </c>
      <c r="I160" s="341" t="s">
        <v>798</v>
      </c>
      <c r="J160" s="341"/>
      <c r="K160" s="337"/>
    </row>
    <row r="161" s="1" customFormat="1" ht="15" customHeight="1">
      <c r="B161" s="343"/>
      <c r="C161" s="323"/>
      <c r="D161" s="323"/>
      <c r="E161" s="323"/>
      <c r="F161" s="323"/>
      <c r="G161" s="323"/>
      <c r="H161" s="323"/>
      <c r="I161" s="323"/>
      <c r="J161" s="323"/>
      <c r="K161" s="344"/>
    </row>
    <row r="162" s="1" customFormat="1" ht="18.75" customHeight="1">
      <c r="B162" s="325"/>
      <c r="C162" s="335"/>
      <c r="D162" s="335"/>
      <c r="E162" s="335"/>
      <c r="F162" s="345"/>
      <c r="G162" s="335"/>
      <c r="H162" s="335"/>
      <c r="I162" s="335"/>
      <c r="J162" s="335"/>
      <c r="K162" s="325"/>
    </row>
    <row r="163" s="1" customFormat="1" ht="18.75" customHeight="1">
      <c r="B163" s="297"/>
      <c r="C163" s="297"/>
      <c r="D163" s="297"/>
      <c r="E163" s="297"/>
      <c r="F163" s="297"/>
      <c r="G163" s="297"/>
      <c r="H163" s="297"/>
      <c r="I163" s="297"/>
      <c r="J163" s="297"/>
      <c r="K163" s="297"/>
    </row>
    <row r="164" s="1" customFormat="1" ht="7.5" customHeight="1">
      <c r="B164" s="276"/>
      <c r="C164" s="277"/>
      <c r="D164" s="277"/>
      <c r="E164" s="277"/>
      <c r="F164" s="277"/>
      <c r="G164" s="277"/>
      <c r="H164" s="277"/>
      <c r="I164" s="277"/>
      <c r="J164" s="277"/>
      <c r="K164" s="278"/>
    </row>
    <row r="165" s="1" customFormat="1" ht="45" customHeight="1">
      <c r="B165" s="279"/>
      <c r="C165" s="280" t="s">
        <v>829</v>
      </c>
      <c r="D165" s="280"/>
      <c r="E165" s="280"/>
      <c r="F165" s="280"/>
      <c r="G165" s="280"/>
      <c r="H165" s="280"/>
      <c r="I165" s="280"/>
      <c r="J165" s="280"/>
      <c r="K165" s="281"/>
    </row>
    <row r="166" s="1" customFormat="1" ht="17.25" customHeight="1">
      <c r="B166" s="279"/>
      <c r="C166" s="304" t="s">
        <v>757</v>
      </c>
      <c r="D166" s="304"/>
      <c r="E166" s="304"/>
      <c r="F166" s="304" t="s">
        <v>758</v>
      </c>
      <c r="G166" s="346"/>
      <c r="H166" s="347" t="s">
        <v>56</v>
      </c>
      <c r="I166" s="347" t="s">
        <v>59</v>
      </c>
      <c r="J166" s="304" t="s">
        <v>759</v>
      </c>
      <c r="K166" s="281"/>
    </row>
    <row r="167" s="1" customFormat="1" ht="17.25" customHeight="1">
      <c r="B167" s="282"/>
      <c r="C167" s="306" t="s">
        <v>760</v>
      </c>
      <c r="D167" s="306"/>
      <c r="E167" s="306"/>
      <c r="F167" s="307" t="s">
        <v>761</v>
      </c>
      <c r="G167" s="348"/>
      <c r="H167" s="349"/>
      <c r="I167" s="349"/>
      <c r="J167" s="306" t="s">
        <v>762</v>
      </c>
      <c r="K167" s="284"/>
    </row>
    <row r="168" s="1" customFormat="1" ht="5.25" customHeight="1">
      <c r="B168" s="314"/>
      <c r="C168" s="309"/>
      <c r="D168" s="309"/>
      <c r="E168" s="309"/>
      <c r="F168" s="309"/>
      <c r="G168" s="310"/>
      <c r="H168" s="309"/>
      <c r="I168" s="309"/>
      <c r="J168" s="309"/>
      <c r="K168" s="337"/>
    </row>
    <row r="169" s="1" customFormat="1" ht="15" customHeight="1">
      <c r="B169" s="314"/>
      <c r="C169" s="289" t="s">
        <v>766</v>
      </c>
      <c r="D169" s="289"/>
      <c r="E169" s="289"/>
      <c r="F169" s="312" t="s">
        <v>763</v>
      </c>
      <c r="G169" s="289"/>
      <c r="H169" s="289" t="s">
        <v>803</v>
      </c>
      <c r="I169" s="289" t="s">
        <v>765</v>
      </c>
      <c r="J169" s="289">
        <v>120</v>
      </c>
      <c r="K169" s="337"/>
    </row>
    <row r="170" s="1" customFormat="1" ht="15" customHeight="1">
      <c r="B170" s="314"/>
      <c r="C170" s="289" t="s">
        <v>812</v>
      </c>
      <c r="D170" s="289"/>
      <c r="E170" s="289"/>
      <c r="F170" s="312" t="s">
        <v>763</v>
      </c>
      <c r="G170" s="289"/>
      <c r="H170" s="289" t="s">
        <v>813</v>
      </c>
      <c r="I170" s="289" t="s">
        <v>765</v>
      </c>
      <c r="J170" s="289" t="s">
        <v>814</v>
      </c>
      <c r="K170" s="337"/>
    </row>
    <row r="171" s="1" customFormat="1" ht="15" customHeight="1">
      <c r="B171" s="314"/>
      <c r="C171" s="289" t="s">
        <v>711</v>
      </c>
      <c r="D171" s="289"/>
      <c r="E171" s="289"/>
      <c r="F171" s="312" t="s">
        <v>763</v>
      </c>
      <c r="G171" s="289"/>
      <c r="H171" s="289" t="s">
        <v>830</v>
      </c>
      <c r="I171" s="289" t="s">
        <v>765</v>
      </c>
      <c r="J171" s="289" t="s">
        <v>814</v>
      </c>
      <c r="K171" s="337"/>
    </row>
    <row r="172" s="1" customFormat="1" ht="15" customHeight="1">
      <c r="B172" s="314"/>
      <c r="C172" s="289" t="s">
        <v>768</v>
      </c>
      <c r="D172" s="289"/>
      <c r="E172" s="289"/>
      <c r="F172" s="312" t="s">
        <v>769</v>
      </c>
      <c r="G172" s="289"/>
      <c r="H172" s="289" t="s">
        <v>830</v>
      </c>
      <c r="I172" s="289" t="s">
        <v>765</v>
      </c>
      <c r="J172" s="289">
        <v>50</v>
      </c>
      <c r="K172" s="337"/>
    </row>
    <row r="173" s="1" customFormat="1" ht="15" customHeight="1">
      <c r="B173" s="314"/>
      <c r="C173" s="289" t="s">
        <v>771</v>
      </c>
      <c r="D173" s="289"/>
      <c r="E173" s="289"/>
      <c r="F173" s="312" t="s">
        <v>763</v>
      </c>
      <c r="G173" s="289"/>
      <c r="H173" s="289" t="s">
        <v>830</v>
      </c>
      <c r="I173" s="289" t="s">
        <v>773</v>
      </c>
      <c r="J173" s="289"/>
      <c r="K173" s="337"/>
    </row>
    <row r="174" s="1" customFormat="1" ht="15" customHeight="1">
      <c r="B174" s="314"/>
      <c r="C174" s="289" t="s">
        <v>782</v>
      </c>
      <c r="D174" s="289"/>
      <c r="E174" s="289"/>
      <c r="F174" s="312" t="s">
        <v>769</v>
      </c>
      <c r="G174" s="289"/>
      <c r="H174" s="289" t="s">
        <v>830</v>
      </c>
      <c r="I174" s="289" t="s">
        <v>765</v>
      </c>
      <c r="J174" s="289">
        <v>50</v>
      </c>
      <c r="K174" s="337"/>
    </row>
    <row r="175" s="1" customFormat="1" ht="15" customHeight="1">
      <c r="B175" s="314"/>
      <c r="C175" s="289" t="s">
        <v>790</v>
      </c>
      <c r="D175" s="289"/>
      <c r="E175" s="289"/>
      <c r="F175" s="312" t="s">
        <v>769</v>
      </c>
      <c r="G175" s="289"/>
      <c r="H175" s="289" t="s">
        <v>830</v>
      </c>
      <c r="I175" s="289" t="s">
        <v>765</v>
      </c>
      <c r="J175" s="289">
        <v>50</v>
      </c>
      <c r="K175" s="337"/>
    </row>
    <row r="176" s="1" customFormat="1" ht="15" customHeight="1">
      <c r="B176" s="314"/>
      <c r="C176" s="289" t="s">
        <v>788</v>
      </c>
      <c r="D176" s="289"/>
      <c r="E176" s="289"/>
      <c r="F176" s="312" t="s">
        <v>769</v>
      </c>
      <c r="G176" s="289"/>
      <c r="H176" s="289" t="s">
        <v>830</v>
      </c>
      <c r="I176" s="289" t="s">
        <v>765</v>
      </c>
      <c r="J176" s="289">
        <v>50</v>
      </c>
      <c r="K176" s="337"/>
    </row>
    <row r="177" s="1" customFormat="1" ht="15" customHeight="1">
      <c r="B177" s="314"/>
      <c r="C177" s="289" t="s">
        <v>116</v>
      </c>
      <c r="D177" s="289"/>
      <c r="E177" s="289"/>
      <c r="F177" s="312" t="s">
        <v>763</v>
      </c>
      <c r="G177" s="289"/>
      <c r="H177" s="289" t="s">
        <v>831</v>
      </c>
      <c r="I177" s="289" t="s">
        <v>832</v>
      </c>
      <c r="J177" s="289"/>
      <c r="K177" s="337"/>
    </row>
    <row r="178" s="1" customFormat="1" ht="15" customHeight="1">
      <c r="B178" s="314"/>
      <c r="C178" s="289" t="s">
        <v>59</v>
      </c>
      <c r="D178" s="289"/>
      <c r="E178" s="289"/>
      <c r="F178" s="312" t="s">
        <v>763</v>
      </c>
      <c r="G178" s="289"/>
      <c r="H178" s="289" t="s">
        <v>833</v>
      </c>
      <c r="I178" s="289" t="s">
        <v>834</v>
      </c>
      <c r="J178" s="289">
        <v>1</v>
      </c>
      <c r="K178" s="337"/>
    </row>
    <row r="179" s="1" customFormat="1" ht="15" customHeight="1">
      <c r="B179" s="314"/>
      <c r="C179" s="289" t="s">
        <v>55</v>
      </c>
      <c r="D179" s="289"/>
      <c r="E179" s="289"/>
      <c r="F179" s="312" t="s">
        <v>763</v>
      </c>
      <c r="G179" s="289"/>
      <c r="H179" s="289" t="s">
        <v>835</v>
      </c>
      <c r="I179" s="289" t="s">
        <v>765</v>
      </c>
      <c r="J179" s="289">
        <v>20</v>
      </c>
      <c r="K179" s="337"/>
    </row>
    <row r="180" s="1" customFormat="1" ht="15" customHeight="1">
      <c r="B180" s="314"/>
      <c r="C180" s="289" t="s">
        <v>56</v>
      </c>
      <c r="D180" s="289"/>
      <c r="E180" s="289"/>
      <c r="F180" s="312" t="s">
        <v>763</v>
      </c>
      <c r="G180" s="289"/>
      <c r="H180" s="289" t="s">
        <v>836</v>
      </c>
      <c r="I180" s="289" t="s">
        <v>765</v>
      </c>
      <c r="J180" s="289">
        <v>255</v>
      </c>
      <c r="K180" s="337"/>
    </row>
    <row r="181" s="1" customFormat="1" ht="15" customHeight="1">
      <c r="B181" s="314"/>
      <c r="C181" s="289" t="s">
        <v>117</v>
      </c>
      <c r="D181" s="289"/>
      <c r="E181" s="289"/>
      <c r="F181" s="312" t="s">
        <v>763</v>
      </c>
      <c r="G181" s="289"/>
      <c r="H181" s="289" t="s">
        <v>727</v>
      </c>
      <c r="I181" s="289" t="s">
        <v>765</v>
      </c>
      <c r="J181" s="289">
        <v>10</v>
      </c>
      <c r="K181" s="337"/>
    </row>
    <row r="182" s="1" customFormat="1" ht="15" customHeight="1">
      <c r="B182" s="314"/>
      <c r="C182" s="289" t="s">
        <v>118</v>
      </c>
      <c r="D182" s="289"/>
      <c r="E182" s="289"/>
      <c r="F182" s="312" t="s">
        <v>763</v>
      </c>
      <c r="G182" s="289"/>
      <c r="H182" s="289" t="s">
        <v>837</v>
      </c>
      <c r="I182" s="289" t="s">
        <v>798</v>
      </c>
      <c r="J182" s="289"/>
      <c r="K182" s="337"/>
    </row>
    <row r="183" s="1" customFormat="1" ht="15" customHeight="1">
      <c r="B183" s="314"/>
      <c r="C183" s="289" t="s">
        <v>838</v>
      </c>
      <c r="D183" s="289"/>
      <c r="E183" s="289"/>
      <c r="F183" s="312" t="s">
        <v>763</v>
      </c>
      <c r="G183" s="289"/>
      <c r="H183" s="289" t="s">
        <v>839</v>
      </c>
      <c r="I183" s="289" t="s">
        <v>798</v>
      </c>
      <c r="J183" s="289"/>
      <c r="K183" s="337"/>
    </row>
    <row r="184" s="1" customFormat="1" ht="15" customHeight="1">
      <c r="B184" s="314"/>
      <c r="C184" s="289" t="s">
        <v>827</v>
      </c>
      <c r="D184" s="289"/>
      <c r="E184" s="289"/>
      <c r="F184" s="312" t="s">
        <v>763</v>
      </c>
      <c r="G184" s="289"/>
      <c r="H184" s="289" t="s">
        <v>840</v>
      </c>
      <c r="I184" s="289" t="s">
        <v>798</v>
      </c>
      <c r="J184" s="289"/>
      <c r="K184" s="337"/>
    </row>
    <row r="185" s="1" customFormat="1" ht="15" customHeight="1">
      <c r="B185" s="314"/>
      <c r="C185" s="289" t="s">
        <v>120</v>
      </c>
      <c r="D185" s="289"/>
      <c r="E185" s="289"/>
      <c r="F185" s="312" t="s">
        <v>769</v>
      </c>
      <c r="G185" s="289"/>
      <c r="H185" s="289" t="s">
        <v>841</v>
      </c>
      <c r="I185" s="289" t="s">
        <v>765</v>
      </c>
      <c r="J185" s="289">
        <v>50</v>
      </c>
      <c r="K185" s="337"/>
    </row>
    <row r="186" s="1" customFormat="1" ht="15" customHeight="1">
      <c r="B186" s="314"/>
      <c r="C186" s="289" t="s">
        <v>842</v>
      </c>
      <c r="D186" s="289"/>
      <c r="E186" s="289"/>
      <c r="F186" s="312" t="s">
        <v>769</v>
      </c>
      <c r="G186" s="289"/>
      <c r="H186" s="289" t="s">
        <v>843</v>
      </c>
      <c r="I186" s="289" t="s">
        <v>844</v>
      </c>
      <c r="J186" s="289"/>
      <c r="K186" s="337"/>
    </row>
    <row r="187" s="1" customFormat="1" ht="15" customHeight="1">
      <c r="B187" s="314"/>
      <c r="C187" s="289" t="s">
        <v>845</v>
      </c>
      <c r="D187" s="289"/>
      <c r="E187" s="289"/>
      <c r="F187" s="312" t="s">
        <v>769</v>
      </c>
      <c r="G187" s="289"/>
      <c r="H187" s="289" t="s">
        <v>846</v>
      </c>
      <c r="I187" s="289" t="s">
        <v>844</v>
      </c>
      <c r="J187" s="289"/>
      <c r="K187" s="337"/>
    </row>
    <row r="188" s="1" customFormat="1" ht="15" customHeight="1">
      <c r="B188" s="314"/>
      <c r="C188" s="289" t="s">
        <v>847</v>
      </c>
      <c r="D188" s="289"/>
      <c r="E188" s="289"/>
      <c r="F188" s="312" t="s">
        <v>769</v>
      </c>
      <c r="G188" s="289"/>
      <c r="H188" s="289" t="s">
        <v>848</v>
      </c>
      <c r="I188" s="289" t="s">
        <v>844</v>
      </c>
      <c r="J188" s="289"/>
      <c r="K188" s="337"/>
    </row>
    <row r="189" s="1" customFormat="1" ht="15" customHeight="1">
      <c r="B189" s="314"/>
      <c r="C189" s="350" t="s">
        <v>849</v>
      </c>
      <c r="D189" s="289"/>
      <c r="E189" s="289"/>
      <c r="F189" s="312" t="s">
        <v>769</v>
      </c>
      <c r="G189" s="289"/>
      <c r="H189" s="289" t="s">
        <v>850</v>
      </c>
      <c r="I189" s="289" t="s">
        <v>851</v>
      </c>
      <c r="J189" s="351" t="s">
        <v>852</v>
      </c>
      <c r="K189" s="337"/>
    </row>
    <row r="190" s="1" customFormat="1" ht="15" customHeight="1">
      <c r="B190" s="314"/>
      <c r="C190" s="350" t="s">
        <v>44</v>
      </c>
      <c r="D190" s="289"/>
      <c r="E190" s="289"/>
      <c r="F190" s="312" t="s">
        <v>763</v>
      </c>
      <c r="G190" s="289"/>
      <c r="H190" s="286" t="s">
        <v>853</v>
      </c>
      <c r="I190" s="289" t="s">
        <v>854</v>
      </c>
      <c r="J190" s="289"/>
      <c r="K190" s="337"/>
    </row>
    <row r="191" s="1" customFormat="1" ht="15" customHeight="1">
      <c r="B191" s="314"/>
      <c r="C191" s="350" t="s">
        <v>855</v>
      </c>
      <c r="D191" s="289"/>
      <c r="E191" s="289"/>
      <c r="F191" s="312" t="s">
        <v>763</v>
      </c>
      <c r="G191" s="289"/>
      <c r="H191" s="289" t="s">
        <v>856</v>
      </c>
      <c r="I191" s="289" t="s">
        <v>798</v>
      </c>
      <c r="J191" s="289"/>
      <c r="K191" s="337"/>
    </row>
    <row r="192" s="1" customFormat="1" ht="15" customHeight="1">
      <c r="B192" s="314"/>
      <c r="C192" s="350" t="s">
        <v>857</v>
      </c>
      <c r="D192" s="289"/>
      <c r="E192" s="289"/>
      <c r="F192" s="312" t="s">
        <v>763</v>
      </c>
      <c r="G192" s="289"/>
      <c r="H192" s="289" t="s">
        <v>858</v>
      </c>
      <c r="I192" s="289" t="s">
        <v>798</v>
      </c>
      <c r="J192" s="289"/>
      <c r="K192" s="337"/>
    </row>
    <row r="193" s="1" customFormat="1" ht="15" customHeight="1">
      <c r="B193" s="314"/>
      <c r="C193" s="350" t="s">
        <v>859</v>
      </c>
      <c r="D193" s="289"/>
      <c r="E193" s="289"/>
      <c r="F193" s="312" t="s">
        <v>769</v>
      </c>
      <c r="G193" s="289"/>
      <c r="H193" s="289" t="s">
        <v>860</v>
      </c>
      <c r="I193" s="289" t="s">
        <v>798</v>
      </c>
      <c r="J193" s="289"/>
      <c r="K193" s="337"/>
    </row>
    <row r="194" s="1" customFormat="1" ht="15" customHeight="1">
      <c r="B194" s="343"/>
      <c r="C194" s="352"/>
      <c r="D194" s="323"/>
      <c r="E194" s="323"/>
      <c r="F194" s="323"/>
      <c r="G194" s="323"/>
      <c r="H194" s="323"/>
      <c r="I194" s="323"/>
      <c r="J194" s="323"/>
      <c r="K194" s="344"/>
    </row>
    <row r="195" s="1" customFormat="1" ht="18.75" customHeight="1">
      <c r="B195" s="325"/>
      <c r="C195" s="335"/>
      <c r="D195" s="335"/>
      <c r="E195" s="335"/>
      <c r="F195" s="345"/>
      <c r="G195" s="335"/>
      <c r="H195" s="335"/>
      <c r="I195" s="335"/>
      <c r="J195" s="335"/>
      <c r="K195" s="325"/>
    </row>
    <row r="196" s="1" customFormat="1" ht="18.75" customHeight="1">
      <c r="B196" s="325"/>
      <c r="C196" s="335"/>
      <c r="D196" s="335"/>
      <c r="E196" s="335"/>
      <c r="F196" s="345"/>
      <c r="G196" s="335"/>
      <c r="H196" s="335"/>
      <c r="I196" s="335"/>
      <c r="J196" s="335"/>
      <c r="K196" s="325"/>
    </row>
    <row r="197" s="1" customFormat="1" ht="18.75" customHeight="1">
      <c r="B197" s="297"/>
      <c r="C197" s="297"/>
      <c r="D197" s="297"/>
      <c r="E197" s="297"/>
      <c r="F197" s="297"/>
      <c r="G197" s="297"/>
      <c r="H197" s="297"/>
      <c r="I197" s="297"/>
      <c r="J197" s="297"/>
      <c r="K197" s="297"/>
    </row>
    <row r="198" s="1" customFormat="1" ht="13.5">
      <c r="B198" s="276"/>
      <c r="C198" s="277"/>
      <c r="D198" s="277"/>
      <c r="E198" s="277"/>
      <c r="F198" s="277"/>
      <c r="G198" s="277"/>
      <c r="H198" s="277"/>
      <c r="I198" s="277"/>
      <c r="J198" s="277"/>
      <c r="K198" s="278"/>
    </row>
    <row r="199" s="1" customFormat="1" ht="21">
      <c r="B199" s="279"/>
      <c r="C199" s="280" t="s">
        <v>861</v>
      </c>
      <c r="D199" s="280"/>
      <c r="E199" s="280"/>
      <c r="F199" s="280"/>
      <c r="G199" s="280"/>
      <c r="H199" s="280"/>
      <c r="I199" s="280"/>
      <c r="J199" s="280"/>
      <c r="K199" s="281"/>
    </row>
    <row r="200" s="1" customFormat="1" ht="25.5" customHeight="1">
      <c r="B200" s="279"/>
      <c r="C200" s="353" t="s">
        <v>862</v>
      </c>
      <c r="D200" s="353"/>
      <c r="E200" s="353"/>
      <c r="F200" s="353" t="s">
        <v>863</v>
      </c>
      <c r="G200" s="354"/>
      <c r="H200" s="353" t="s">
        <v>864</v>
      </c>
      <c r="I200" s="353"/>
      <c r="J200" s="353"/>
      <c r="K200" s="281"/>
    </row>
    <row r="201" s="1" customFormat="1" ht="5.25" customHeight="1">
      <c r="B201" s="314"/>
      <c r="C201" s="309"/>
      <c r="D201" s="309"/>
      <c r="E201" s="309"/>
      <c r="F201" s="309"/>
      <c r="G201" s="335"/>
      <c r="H201" s="309"/>
      <c r="I201" s="309"/>
      <c r="J201" s="309"/>
      <c r="K201" s="337"/>
    </row>
    <row r="202" s="1" customFormat="1" ht="15" customHeight="1">
      <c r="B202" s="314"/>
      <c r="C202" s="289" t="s">
        <v>854</v>
      </c>
      <c r="D202" s="289"/>
      <c r="E202" s="289"/>
      <c r="F202" s="312" t="s">
        <v>45</v>
      </c>
      <c r="G202" s="289"/>
      <c r="H202" s="289" t="s">
        <v>865</v>
      </c>
      <c r="I202" s="289"/>
      <c r="J202" s="289"/>
      <c r="K202" s="337"/>
    </row>
    <row r="203" s="1" customFormat="1" ht="15" customHeight="1">
      <c r="B203" s="314"/>
      <c r="C203" s="289"/>
      <c r="D203" s="289"/>
      <c r="E203" s="289"/>
      <c r="F203" s="312" t="s">
        <v>46</v>
      </c>
      <c r="G203" s="289"/>
      <c r="H203" s="289" t="s">
        <v>866</v>
      </c>
      <c r="I203" s="289"/>
      <c r="J203" s="289"/>
      <c r="K203" s="337"/>
    </row>
    <row r="204" s="1" customFormat="1" ht="15" customHeight="1">
      <c r="B204" s="314"/>
      <c r="C204" s="289"/>
      <c r="D204" s="289"/>
      <c r="E204" s="289"/>
      <c r="F204" s="312" t="s">
        <v>49</v>
      </c>
      <c r="G204" s="289"/>
      <c r="H204" s="289" t="s">
        <v>867</v>
      </c>
      <c r="I204" s="289"/>
      <c r="J204" s="289"/>
      <c r="K204" s="337"/>
    </row>
    <row r="205" s="1" customFormat="1" ht="15" customHeight="1">
      <c r="B205" s="314"/>
      <c r="C205" s="289"/>
      <c r="D205" s="289"/>
      <c r="E205" s="289"/>
      <c r="F205" s="312" t="s">
        <v>47</v>
      </c>
      <c r="G205" s="289"/>
      <c r="H205" s="289" t="s">
        <v>868</v>
      </c>
      <c r="I205" s="289"/>
      <c r="J205" s="289"/>
      <c r="K205" s="337"/>
    </row>
    <row r="206" s="1" customFormat="1" ht="15" customHeight="1">
      <c r="B206" s="314"/>
      <c r="C206" s="289"/>
      <c r="D206" s="289"/>
      <c r="E206" s="289"/>
      <c r="F206" s="312" t="s">
        <v>48</v>
      </c>
      <c r="G206" s="289"/>
      <c r="H206" s="289" t="s">
        <v>869</v>
      </c>
      <c r="I206" s="289"/>
      <c r="J206" s="289"/>
      <c r="K206" s="337"/>
    </row>
    <row r="207" s="1" customFormat="1" ht="15" customHeight="1">
      <c r="B207" s="314"/>
      <c r="C207" s="289"/>
      <c r="D207" s="289"/>
      <c r="E207" s="289"/>
      <c r="F207" s="312"/>
      <c r="G207" s="289"/>
      <c r="H207" s="289"/>
      <c r="I207" s="289"/>
      <c r="J207" s="289"/>
      <c r="K207" s="337"/>
    </row>
    <row r="208" s="1" customFormat="1" ht="15" customHeight="1">
      <c r="B208" s="314"/>
      <c r="C208" s="289" t="s">
        <v>810</v>
      </c>
      <c r="D208" s="289"/>
      <c r="E208" s="289"/>
      <c r="F208" s="312" t="s">
        <v>81</v>
      </c>
      <c r="G208" s="289"/>
      <c r="H208" s="289" t="s">
        <v>870</v>
      </c>
      <c r="I208" s="289"/>
      <c r="J208" s="289"/>
      <c r="K208" s="337"/>
    </row>
    <row r="209" s="1" customFormat="1" ht="15" customHeight="1">
      <c r="B209" s="314"/>
      <c r="C209" s="289"/>
      <c r="D209" s="289"/>
      <c r="E209" s="289"/>
      <c r="F209" s="312" t="s">
        <v>705</v>
      </c>
      <c r="G209" s="289"/>
      <c r="H209" s="289" t="s">
        <v>706</v>
      </c>
      <c r="I209" s="289"/>
      <c r="J209" s="289"/>
      <c r="K209" s="337"/>
    </row>
    <row r="210" s="1" customFormat="1" ht="15" customHeight="1">
      <c r="B210" s="314"/>
      <c r="C210" s="289"/>
      <c r="D210" s="289"/>
      <c r="E210" s="289"/>
      <c r="F210" s="312" t="s">
        <v>703</v>
      </c>
      <c r="G210" s="289"/>
      <c r="H210" s="289" t="s">
        <v>871</v>
      </c>
      <c r="I210" s="289"/>
      <c r="J210" s="289"/>
      <c r="K210" s="337"/>
    </row>
    <row r="211" s="1" customFormat="1" ht="15" customHeight="1">
      <c r="B211" s="355"/>
      <c r="C211" s="289"/>
      <c r="D211" s="289"/>
      <c r="E211" s="289"/>
      <c r="F211" s="312" t="s">
        <v>707</v>
      </c>
      <c r="G211" s="350"/>
      <c r="H211" s="341" t="s">
        <v>708</v>
      </c>
      <c r="I211" s="341"/>
      <c r="J211" s="341"/>
      <c r="K211" s="356"/>
    </row>
    <row r="212" s="1" customFormat="1" ht="15" customHeight="1">
      <c r="B212" s="355"/>
      <c r="C212" s="289"/>
      <c r="D212" s="289"/>
      <c r="E212" s="289"/>
      <c r="F212" s="312" t="s">
        <v>709</v>
      </c>
      <c r="G212" s="350"/>
      <c r="H212" s="341" t="s">
        <v>680</v>
      </c>
      <c r="I212" s="341"/>
      <c r="J212" s="341"/>
      <c r="K212" s="356"/>
    </row>
    <row r="213" s="1" customFormat="1" ht="15" customHeight="1">
      <c r="B213" s="355"/>
      <c r="C213" s="289"/>
      <c r="D213" s="289"/>
      <c r="E213" s="289"/>
      <c r="F213" s="312"/>
      <c r="G213" s="350"/>
      <c r="H213" s="341"/>
      <c r="I213" s="341"/>
      <c r="J213" s="341"/>
      <c r="K213" s="356"/>
    </row>
    <row r="214" s="1" customFormat="1" ht="15" customHeight="1">
      <c r="B214" s="355"/>
      <c r="C214" s="289" t="s">
        <v>834</v>
      </c>
      <c r="D214" s="289"/>
      <c r="E214" s="289"/>
      <c r="F214" s="312">
        <v>1</v>
      </c>
      <c r="G214" s="350"/>
      <c r="H214" s="341" t="s">
        <v>872</v>
      </c>
      <c r="I214" s="341"/>
      <c r="J214" s="341"/>
      <c r="K214" s="356"/>
    </row>
    <row r="215" s="1" customFormat="1" ht="15" customHeight="1">
      <c r="B215" s="355"/>
      <c r="C215" s="289"/>
      <c r="D215" s="289"/>
      <c r="E215" s="289"/>
      <c r="F215" s="312">
        <v>2</v>
      </c>
      <c r="G215" s="350"/>
      <c r="H215" s="341" t="s">
        <v>873</v>
      </c>
      <c r="I215" s="341"/>
      <c r="J215" s="341"/>
      <c r="K215" s="356"/>
    </row>
    <row r="216" s="1" customFormat="1" ht="15" customHeight="1">
      <c r="B216" s="355"/>
      <c r="C216" s="289"/>
      <c r="D216" s="289"/>
      <c r="E216" s="289"/>
      <c r="F216" s="312">
        <v>3</v>
      </c>
      <c r="G216" s="350"/>
      <c r="H216" s="341" t="s">
        <v>874</v>
      </c>
      <c r="I216" s="341"/>
      <c r="J216" s="341"/>
      <c r="K216" s="356"/>
    </row>
    <row r="217" s="1" customFormat="1" ht="15" customHeight="1">
      <c r="B217" s="355"/>
      <c r="C217" s="289"/>
      <c r="D217" s="289"/>
      <c r="E217" s="289"/>
      <c r="F217" s="312">
        <v>4</v>
      </c>
      <c r="G217" s="350"/>
      <c r="H217" s="341" t="s">
        <v>875</v>
      </c>
      <c r="I217" s="341"/>
      <c r="J217" s="341"/>
      <c r="K217" s="356"/>
    </row>
    <row r="218" s="1" customFormat="1" ht="12.75" customHeight="1">
      <c r="B218" s="357"/>
      <c r="C218" s="358"/>
      <c r="D218" s="358"/>
      <c r="E218" s="358"/>
      <c r="F218" s="358"/>
      <c r="G218" s="358"/>
      <c r="H218" s="358"/>
      <c r="I218" s="358"/>
      <c r="J218" s="358"/>
      <c r="K218" s="35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</dc:creator>
  <cp:lastModifiedBy>Kros</cp:lastModifiedBy>
  <dcterms:created xsi:type="dcterms:W3CDTF">2023-11-21T15:41:17Z</dcterms:created>
  <dcterms:modified xsi:type="dcterms:W3CDTF">2023-11-21T15:41:28Z</dcterms:modified>
</cp:coreProperties>
</file>